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12" i="1" l="1"/>
  <c r="E112" i="1"/>
  <c r="D112" i="1"/>
  <c r="C112" i="1"/>
  <c r="B112" i="1"/>
  <c r="E111" i="1"/>
  <c r="H111" i="1" s="1"/>
  <c r="D111" i="1"/>
  <c r="C111" i="1"/>
  <c r="B111" i="1"/>
  <c r="E109" i="1"/>
  <c r="H109" i="1" s="1"/>
  <c r="D109" i="1"/>
  <c r="C109" i="1"/>
  <c r="B109" i="1"/>
  <c r="H108" i="1"/>
  <c r="E108" i="1"/>
  <c r="D108" i="1"/>
  <c r="C108" i="1"/>
  <c r="B108" i="1"/>
  <c r="H107" i="1"/>
  <c r="E107" i="1"/>
  <c r="D107" i="1"/>
  <c r="C107" i="1"/>
  <c r="B107" i="1"/>
  <c r="J103" i="1"/>
  <c r="E103" i="1"/>
  <c r="H103" i="1" s="1"/>
  <c r="D103" i="1"/>
  <c r="C103" i="1"/>
  <c r="B103" i="1"/>
  <c r="J102" i="1"/>
  <c r="H102" i="1"/>
  <c r="E102" i="1"/>
  <c r="D102" i="1"/>
  <c r="C102" i="1"/>
  <c r="B102" i="1"/>
  <c r="J101" i="1"/>
  <c r="E101" i="1"/>
  <c r="H101" i="1" s="1"/>
  <c r="D101" i="1"/>
  <c r="C101" i="1"/>
  <c r="B101" i="1"/>
  <c r="J100" i="1"/>
  <c r="H100" i="1"/>
  <c r="E100" i="1"/>
  <c r="D100" i="1"/>
  <c r="C100" i="1"/>
  <c r="B100" i="1"/>
  <c r="J99" i="1"/>
  <c r="E99" i="1"/>
  <c r="H99" i="1" s="1"/>
  <c r="D99" i="1"/>
  <c r="C99" i="1"/>
  <c r="B99" i="1"/>
  <c r="H95" i="1"/>
  <c r="E95" i="1"/>
  <c r="D95" i="1"/>
  <c r="C95" i="1"/>
  <c r="B95" i="1"/>
  <c r="H94" i="1"/>
  <c r="E94" i="1"/>
  <c r="D94" i="1"/>
  <c r="C94" i="1"/>
  <c r="B94" i="1"/>
  <c r="H93" i="1"/>
  <c r="E93" i="1"/>
  <c r="D93" i="1"/>
  <c r="C93" i="1"/>
  <c r="B93" i="1"/>
  <c r="E92" i="1"/>
  <c r="H92" i="1" s="1"/>
  <c r="D92" i="1"/>
  <c r="C92" i="1"/>
  <c r="B92" i="1"/>
  <c r="H91" i="1"/>
  <c r="E91" i="1"/>
  <c r="D91" i="1"/>
  <c r="C91" i="1"/>
  <c r="B91" i="1"/>
  <c r="H90" i="1"/>
  <c r="E90" i="1"/>
  <c r="D90" i="1"/>
  <c r="C90" i="1"/>
  <c r="B90" i="1"/>
  <c r="H89" i="1"/>
  <c r="E89" i="1"/>
  <c r="D89" i="1"/>
  <c r="C89" i="1"/>
  <c r="B89" i="1"/>
  <c r="E88" i="1"/>
  <c r="H88" i="1" s="1"/>
  <c r="D88" i="1"/>
  <c r="C88" i="1"/>
  <c r="B88" i="1"/>
  <c r="J84" i="1"/>
  <c r="H84" i="1"/>
  <c r="E84" i="1"/>
  <c r="D84" i="1"/>
  <c r="C84" i="1"/>
  <c r="B84" i="1"/>
  <c r="J83" i="1"/>
  <c r="E83" i="1"/>
  <c r="H83" i="1" s="1"/>
  <c r="D83" i="1"/>
  <c r="C83" i="1"/>
  <c r="B83" i="1"/>
  <c r="J82" i="1"/>
  <c r="H82" i="1"/>
  <c r="E82" i="1"/>
  <c r="D82" i="1"/>
  <c r="C82" i="1"/>
  <c r="B82" i="1"/>
  <c r="J81" i="1"/>
  <c r="E81" i="1"/>
  <c r="H81" i="1" s="1"/>
  <c r="D81" i="1"/>
  <c r="C81" i="1"/>
  <c r="B81" i="1"/>
  <c r="H77" i="1"/>
  <c r="E77" i="1"/>
  <c r="D77" i="1"/>
  <c r="C77" i="1"/>
  <c r="B77" i="1"/>
  <c r="H76" i="1"/>
  <c r="E76" i="1"/>
  <c r="D76" i="1"/>
  <c r="C76" i="1"/>
  <c r="B76" i="1"/>
  <c r="H75" i="1"/>
  <c r="E75" i="1"/>
  <c r="D75" i="1"/>
  <c r="C75" i="1"/>
  <c r="B75" i="1"/>
  <c r="E74" i="1"/>
  <c r="H74" i="1" s="1"/>
  <c r="D74" i="1"/>
  <c r="C74" i="1"/>
  <c r="B74" i="1"/>
  <c r="H73" i="1"/>
  <c r="E73" i="1"/>
  <c r="D73" i="1"/>
  <c r="C73" i="1"/>
  <c r="B73" i="1"/>
  <c r="H72" i="1"/>
  <c r="E72" i="1"/>
  <c r="D72" i="1"/>
  <c r="C72" i="1"/>
  <c r="B72" i="1"/>
  <c r="H71" i="1"/>
  <c r="E71" i="1"/>
  <c r="D71" i="1"/>
  <c r="C71" i="1"/>
  <c r="B71" i="1"/>
  <c r="E70" i="1"/>
  <c r="H70" i="1" s="1"/>
  <c r="D70" i="1"/>
  <c r="C70" i="1"/>
  <c r="B70" i="1"/>
  <c r="H69" i="1"/>
  <c r="E69" i="1"/>
  <c r="D69" i="1"/>
  <c r="C69" i="1"/>
  <c r="B69" i="1"/>
  <c r="H68" i="1"/>
  <c r="E68" i="1"/>
  <c r="D68" i="1"/>
  <c r="C68" i="1"/>
  <c r="B68" i="1"/>
  <c r="H65" i="1"/>
  <c r="E65" i="1"/>
  <c r="D65" i="1"/>
  <c r="C65" i="1"/>
  <c r="B65" i="1"/>
  <c r="E64" i="1"/>
  <c r="H64" i="1" s="1"/>
  <c r="D64" i="1"/>
  <c r="C64" i="1"/>
  <c r="B64" i="1"/>
  <c r="H63" i="1"/>
  <c r="E63" i="1"/>
  <c r="D63" i="1"/>
  <c r="C63" i="1"/>
  <c r="B63" i="1"/>
  <c r="H62" i="1"/>
  <c r="E62" i="1"/>
  <c r="D62" i="1"/>
  <c r="C62" i="1"/>
  <c r="B62" i="1"/>
  <c r="H61" i="1"/>
  <c r="E61" i="1"/>
  <c r="D61" i="1"/>
  <c r="C61" i="1"/>
  <c r="B61" i="1"/>
  <c r="E60" i="1"/>
  <c r="H60" i="1" s="1"/>
  <c r="D60" i="1"/>
  <c r="C60" i="1"/>
  <c r="B60" i="1"/>
  <c r="H59" i="1"/>
  <c r="E59" i="1"/>
  <c r="D59" i="1"/>
  <c r="C59" i="1"/>
  <c r="B59" i="1"/>
  <c r="J58" i="1"/>
  <c r="H58" i="1"/>
  <c r="J57" i="1"/>
  <c r="H57" i="1"/>
  <c r="J56" i="1"/>
  <c r="H56" i="1"/>
  <c r="E55" i="1"/>
  <c r="H55" i="1" s="1"/>
  <c r="D55" i="1"/>
  <c r="C55" i="1"/>
  <c r="B55" i="1"/>
  <c r="J54" i="1"/>
  <c r="H54" i="1"/>
  <c r="H53" i="1"/>
  <c r="E53" i="1"/>
  <c r="D53" i="1"/>
  <c r="C53" i="1"/>
  <c r="B53" i="1"/>
  <c r="E52" i="1"/>
  <c r="H52" i="1" s="1"/>
  <c r="D52" i="1"/>
  <c r="C52" i="1"/>
  <c r="B52" i="1"/>
  <c r="H51" i="1"/>
  <c r="E51" i="1"/>
  <c r="D51" i="1"/>
  <c r="C51" i="1"/>
  <c r="B51" i="1"/>
  <c r="J47" i="1"/>
  <c r="H47" i="1"/>
  <c r="E47" i="1"/>
  <c r="D47" i="1"/>
  <c r="C47" i="1"/>
  <c r="B47" i="1"/>
  <c r="J46" i="1"/>
  <c r="H46" i="1"/>
  <c r="E46" i="1"/>
  <c r="D46" i="1"/>
  <c r="C46" i="1"/>
  <c r="B46" i="1"/>
  <c r="J45" i="1"/>
  <c r="H45" i="1"/>
  <c r="E45" i="1"/>
  <c r="D45" i="1"/>
  <c r="C45" i="1"/>
  <c r="B45" i="1"/>
  <c r="J44" i="1"/>
  <c r="H44" i="1"/>
  <c r="E44" i="1"/>
  <c r="D44" i="1"/>
  <c r="C44" i="1"/>
  <c r="B44" i="1"/>
  <c r="J43" i="1"/>
  <c r="H43" i="1"/>
  <c r="E43" i="1"/>
  <c r="D43" i="1"/>
  <c r="C43" i="1"/>
  <c r="B43" i="1"/>
  <c r="J40" i="1"/>
  <c r="H40" i="1"/>
  <c r="E40" i="1"/>
  <c r="D40" i="1"/>
  <c r="C40" i="1"/>
  <c r="B40" i="1"/>
  <c r="J39" i="1"/>
  <c r="H39" i="1"/>
  <c r="E39" i="1"/>
  <c r="D39" i="1"/>
  <c r="C39" i="1"/>
  <c r="B39" i="1"/>
  <c r="E38" i="1"/>
  <c r="H38" i="1" s="1"/>
  <c r="J37" i="1"/>
  <c r="H37" i="1"/>
  <c r="E37" i="1"/>
  <c r="D37" i="1"/>
  <c r="C37" i="1"/>
  <c r="B37" i="1"/>
  <c r="J36" i="1"/>
  <c r="H36" i="1"/>
  <c r="E36" i="1"/>
  <c r="D36" i="1"/>
  <c r="C36" i="1"/>
  <c r="B36" i="1"/>
  <c r="H32" i="1"/>
  <c r="E32" i="1"/>
  <c r="D32" i="1"/>
  <c r="C32" i="1"/>
  <c r="B32" i="1"/>
  <c r="H31" i="1"/>
  <c r="E31" i="1"/>
  <c r="D31" i="1"/>
  <c r="C31" i="1"/>
  <c r="B31" i="1"/>
  <c r="E30" i="1"/>
  <c r="H30" i="1" s="1"/>
  <c r="D30" i="1"/>
  <c r="C30" i="1"/>
  <c r="B30" i="1"/>
  <c r="H29" i="1"/>
  <c r="E29" i="1"/>
  <c r="D29" i="1"/>
  <c r="C29" i="1"/>
  <c r="B29" i="1"/>
  <c r="H28" i="1"/>
  <c r="E28" i="1"/>
  <c r="D28" i="1"/>
  <c r="C28" i="1"/>
  <c r="B28" i="1"/>
  <c r="H27" i="1"/>
  <c r="E27" i="1"/>
  <c r="D27" i="1"/>
  <c r="C27" i="1"/>
  <c r="B27" i="1"/>
  <c r="E26" i="1"/>
  <c r="H26" i="1" s="1"/>
  <c r="D26" i="1"/>
  <c r="C26" i="1"/>
  <c r="B26" i="1"/>
  <c r="J25" i="1"/>
  <c r="H25" i="1"/>
  <c r="H24" i="1"/>
  <c r="E24" i="1"/>
  <c r="D24" i="1"/>
  <c r="C24" i="1"/>
  <c r="B24" i="1"/>
  <c r="E23" i="1"/>
  <c r="H23" i="1" s="1"/>
  <c r="D23" i="1"/>
  <c r="C23" i="1"/>
  <c r="B23" i="1"/>
  <c r="H22" i="1"/>
  <c r="E22" i="1"/>
  <c r="D22" i="1"/>
  <c r="C22" i="1"/>
  <c r="B22" i="1"/>
  <c r="H21" i="1"/>
  <c r="E21" i="1"/>
  <c r="D21" i="1"/>
  <c r="C21" i="1"/>
  <c r="B21" i="1"/>
  <c r="H20" i="1"/>
  <c r="E20" i="1"/>
  <c r="D20" i="1"/>
  <c r="C20" i="1"/>
  <c r="B20" i="1"/>
  <c r="J16" i="1"/>
  <c r="H16" i="1"/>
  <c r="E16" i="1"/>
  <c r="D16" i="1"/>
  <c r="C16" i="1"/>
  <c r="B16" i="1"/>
  <c r="J15" i="1"/>
  <c r="H15" i="1"/>
  <c r="E15" i="1"/>
  <c r="D15" i="1"/>
  <c r="C15" i="1"/>
  <c r="B15" i="1"/>
  <c r="J14" i="1"/>
  <c r="E14" i="1"/>
  <c r="H14" i="1" s="1"/>
  <c r="D14" i="1"/>
  <c r="C14" i="1"/>
  <c r="B14" i="1"/>
  <c r="J13" i="1"/>
  <c r="H13" i="1"/>
  <c r="E13" i="1"/>
  <c r="D13" i="1"/>
  <c r="C13" i="1"/>
  <c r="B13" i="1"/>
  <c r="J12" i="1"/>
  <c r="E12" i="1"/>
  <c r="H12" i="1" s="1"/>
  <c r="D12" i="1"/>
  <c r="C12" i="1"/>
  <c r="B12" i="1"/>
  <c r="J11" i="1"/>
  <c r="H11" i="1"/>
  <c r="E11" i="1"/>
  <c r="D11" i="1"/>
  <c r="C11" i="1"/>
  <c r="B11" i="1"/>
  <c r="J10" i="1"/>
  <c r="E10" i="1"/>
  <c r="H10" i="1" s="1"/>
  <c r="D10" i="1"/>
  <c r="C10" i="1"/>
  <c r="B10" i="1"/>
  <c r="J9" i="1"/>
  <c r="H9" i="1"/>
  <c r="E9" i="1"/>
  <c r="D9" i="1"/>
  <c r="C9" i="1"/>
  <c r="B9" i="1"/>
  <c r="J8" i="1"/>
  <c r="E8" i="1"/>
  <c r="H8" i="1" s="1"/>
  <c r="D8" i="1"/>
  <c r="C8" i="1"/>
  <c r="B8" i="1"/>
  <c r="J7" i="1"/>
  <c r="E7" i="1"/>
  <c r="H7" i="1" s="1"/>
  <c r="D7" i="1"/>
  <c r="C7" i="1"/>
  <c r="B7" i="1"/>
</calcChain>
</file>

<file path=xl/sharedStrings.xml><?xml version="1.0" encoding="utf-8"?>
<sst xmlns="http://schemas.openxmlformats.org/spreadsheetml/2006/main" count="155" uniqueCount="47">
  <si>
    <t>ИТОГОВЫЙ ПРОТОКОЛ</t>
  </si>
  <si>
    <t>ОТКРЫТОГО ПЕРВЕНСТВА МАУ ДО "ДЮСШ"  Г.КУДЫМКАРА ПО ЛЫЖНЫМ ГОНКАМ</t>
  </si>
  <si>
    <t>"ОТКРЫТИЕ ЛЫЖНОГО СЕЗОНА"</t>
  </si>
  <si>
    <t>г.Кудымкар ,ЛТК ДЮСШ  25.12.2024 г.</t>
  </si>
  <si>
    <t>девочки 2015 г.р. и мол. 1 км</t>
  </si>
  <si>
    <t>фамилия имя</t>
  </si>
  <si>
    <t>группа</t>
  </si>
  <si>
    <t>команда</t>
  </si>
  <si>
    <t>ВрСт</t>
  </si>
  <si>
    <t>СтНом.</t>
  </si>
  <si>
    <t>ВрФин</t>
  </si>
  <si>
    <t>Рез.</t>
  </si>
  <si>
    <t>Место</t>
  </si>
  <si>
    <t>тренер-препод</t>
  </si>
  <si>
    <t>Мальчки 2015 г.р. и мол. 1 км</t>
  </si>
  <si>
    <t>№</t>
  </si>
  <si>
    <t>тренер-препод.</t>
  </si>
  <si>
    <t>Денисов В.Д.</t>
  </si>
  <si>
    <t>Попов Т.А.</t>
  </si>
  <si>
    <t>Казаринов А.Л.</t>
  </si>
  <si>
    <t>Гасанов Аслан</t>
  </si>
  <si>
    <t>ДЮСШ-Кудымкр</t>
  </si>
  <si>
    <t>Отинов А.Д.</t>
  </si>
  <si>
    <t>Лесникова А.Н.</t>
  </si>
  <si>
    <t>Старцев В.А.</t>
  </si>
  <si>
    <t>девочки  2013-14 г.р.  3 км</t>
  </si>
  <si>
    <t>Афонова Элина</t>
  </si>
  <si>
    <t>ДЮСШ-Кудымкар</t>
  </si>
  <si>
    <t>Попов С.А.</t>
  </si>
  <si>
    <t>девочки  2011-12 г.р.  3 км</t>
  </si>
  <si>
    <t>Мальчики  2013-2014 г.р. 3 км</t>
  </si>
  <si>
    <t>Отинова А.Д.</t>
  </si>
  <si>
    <t>Коньшин Сергей</t>
  </si>
  <si>
    <t>Гасанов Гурбан</t>
  </si>
  <si>
    <t>Гасанов Худаверди</t>
  </si>
  <si>
    <t>Боталов Тимофей</t>
  </si>
  <si>
    <t>Мальчики  2011-2012 г.р. 3 км</t>
  </si>
  <si>
    <t>Харина М.М.</t>
  </si>
  <si>
    <t>девушки 2009-2010 г.р. 5 км</t>
  </si>
  <si>
    <t>Юноши 2009-2010 г.р. 5 км</t>
  </si>
  <si>
    <t>Мальцев Л.А.</t>
  </si>
  <si>
    <t>Бражкин А.И.</t>
  </si>
  <si>
    <t>девушки 2007-08 г.р. 10 км</t>
  </si>
  <si>
    <t>Юноши 2007-2008 г.р. 10 км</t>
  </si>
  <si>
    <t>Юноши 2006 г.р. и старше 10 км</t>
  </si>
  <si>
    <t xml:space="preserve">Гл.судья: </t>
  </si>
  <si>
    <t>Гл.секретарь:                              В.Н.Ваньков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</si>
</sst>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/>
    <xf numFmtId="164" fontId="4" fillId="0" borderId="2" xfId="0" applyNumberFormat="1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164" fontId="0" fillId="0" borderId="2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1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Border="1"/>
    <xf numFmtId="164" fontId="0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0" fontId="1" fillId="0" borderId="0" xfId="0" applyNumberFormat="1" applyFont="1" applyBorder="1"/>
    <xf numFmtId="0" fontId="1" fillId="0" borderId="0" xfId="0" applyFont="1" applyBorder="1"/>
    <xf numFmtId="0" fontId="0" fillId="0" borderId="2" xfId="0" applyNumberFormat="1" applyFont="1" applyBorder="1"/>
    <xf numFmtId="0" fontId="0" fillId="0" borderId="2" xfId="0" applyBorder="1"/>
    <xf numFmtId="0" fontId="0" fillId="0" borderId="0" xfId="0" applyNumberFormat="1" applyFont="1" applyBorder="1"/>
    <xf numFmtId="0" fontId="6" fillId="0" borderId="2" xfId="0" applyFont="1" applyBorder="1"/>
    <xf numFmtId="164" fontId="6" fillId="0" borderId="2" xfId="0" applyNumberFormat="1" applyFont="1" applyBorder="1"/>
    <xf numFmtId="0" fontId="7" fillId="0" borderId="0" xfId="0" applyFont="1"/>
    <xf numFmtId="0" fontId="0" fillId="0" borderId="0" xfId="0" applyFont="1"/>
    <xf numFmtId="0" fontId="8" fillId="0" borderId="2" xfId="0" applyFont="1" applyBorder="1"/>
    <xf numFmtId="164" fontId="8" fillId="0" borderId="2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0" xfId="0" applyFont="1"/>
    <xf numFmtId="0" fontId="8" fillId="0" borderId="0" xfId="0" applyFont="1" applyBorder="1"/>
    <xf numFmtId="0" fontId="8" fillId="0" borderId="5" xfId="0" applyFont="1" applyBorder="1"/>
    <xf numFmtId="164" fontId="8" fillId="0" borderId="0" xfId="0" applyNumberFormat="1" applyFont="1" applyBorder="1"/>
    <xf numFmtId="0" fontId="1" fillId="0" borderId="5" xfId="0" applyFont="1" applyBorder="1" applyAlignment="1"/>
    <xf numFmtId="0" fontId="0" fillId="0" borderId="3" xfId="0" applyFont="1" applyBorder="1"/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75;&#1088;&#1072;&#1084;&#1084;&#1072;%20&#1083;&#1099;&#1078;&#1085;&#1099;&#1077;%20&#1075;&#1086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 стартДевушки"/>
      <sheetName val="стартЮноши"/>
      <sheetName val="Дев 1 км"/>
      <sheetName val="дев 3 км"/>
      <sheetName val="Дев 5 км"/>
      <sheetName val="дев.10 км"/>
      <sheetName val="Мал.1 км"/>
      <sheetName val="Юн.3 км."/>
      <sheetName val="Юн.5 км"/>
      <sheetName val="муж 10 км"/>
      <sheetName val="муж.15 км"/>
      <sheetName val="Номера по ком."/>
      <sheetName val="Стартовый"/>
      <sheetName val="ИТОГОВЫЙ ПРОТОКОЛ"/>
      <sheetName val="ком2006 и м"/>
    </sheetNames>
    <sheetDataSet>
      <sheetData sheetId="0"/>
      <sheetData sheetId="1">
        <row r="4">
          <cell r="A4">
            <v>16</v>
          </cell>
          <cell r="B4" t="str">
            <v>Щукова Лилия</v>
          </cell>
          <cell r="C4">
            <v>2015</v>
          </cell>
          <cell r="D4" t="str">
            <v>ДЮСШ-Корчевня</v>
          </cell>
          <cell r="E4" t="str">
            <v>1 км</v>
          </cell>
          <cell r="F4">
            <v>5.5555555555555558E-3</v>
          </cell>
          <cell r="G4" t="str">
            <v>Лесникова А.Н.</v>
          </cell>
        </row>
        <row r="5">
          <cell r="A5">
            <v>17</v>
          </cell>
          <cell r="B5" t="str">
            <v>Щукина Василиса</v>
          </cell>
          <cell r="C5">
            <v>2016</v>
          </cell>
          <cell r="D5" t="str">
            <v>ДЮСШ-Кува</v>
          </cell>
          <cell r="E5" t="str">
            <v>1 км</v>
          </cell>
          <cell r="F5">
            <v>5.9027777777777776E-3</v>
          </cell>
          <cell r="G5" t="str">
            <v>Отинов А.Д.</v>
          </cell>
        </row>
        <row r="6">
          <cell r="A6">
            <v>18</v>
          </cell>
          <cell r="F6">
            <v>6.2499999999999995E-3</v>
          </cell>
        </row>
        <row r="7">
          <cell r="A7">
            <v>19</v>
          </cell>
          <cell r="B7" t="str">
            <v>Сыстерова Серафима</v>
          </cell>
          <cell r="C7">
            <v>2016</v>
          </cell>
          <cell r="D7" t="str">
            <v>ДЮСШ-Корчевня</v>
          </cell>
          <cell r="E7" t="str">
            <v>1 км</v>
          </cell>
          <cell r="F7">
            <v>6.59722222222223E-3</v>
          </cell>
          <cell r="G7" t="str">
            <v>Лесникова А.Н.</v>
          </cell>
        </row>
        <row r="8">
          <cell r="A8">
            <v>20</v>
          </cell>
          <cell r="B8" t="str">
            <v xml:space="preserve">Радостева Анфиса </v>
          </cell>
          <cell r="C8">
            <v>2016</v>
          </cell>
          <cell r="D8" t="str">
            <v>ДЮСШ-Кудымкар</v>
          </cell>
          <cell r="E8" t="str">
            <v>1 км</v>
          </cell>
          <cell r="F8">
            <v>6.9444444444444501E-3</v>
          </cell>
          <cell r="G8" t="str">
            <v>Казаринов А.Л.</v>
          </cell>
        </row>
        <row r="9">
          <cell r="A9">
            <v>21</v>
          </cell>
          <cell r="B9" t="str">
            <v xml:space="preserve">Никулина Мария </v>
          </cell>
          <cell r="C9">
            <v>2017</v>
          </cell>
          <cell r="D9" t="str">
            <v>ДЮСШ-Кудымкар</v>
          </cell>
          <cell r="E9" t="str">
            <v>1 км</v>
          </cell>
          <cell r="F9">
            <v>7.2916666666666703E-3</v>
          </cell>
          <cell r="G9" t="str">
            <v>Попов Т.А.</v>
          </cell>
        </row>
        <row r="10">
          <cell r="A10">
            <v>22</v>
          </cell>
          <cell r="B10" t="str">
            <v xml:space="preserve">Мальцева Дарья </v>
          </cell>
          <cell r="C10">
            <v>2016</v>
          </cell>
          <cell r="D10" t="str">
            <v>ДЮСШ-Кудымкар</v>
          </cell>
          <cell r="E10" t="str">
            <v>1 км</v>
          </cell>
          <cell r="F10">
            <v>7.6388888888888904E-3</v>
          </cell>
          <cell r="G10" t="str">
            <v>Попов Т.А.</v>
          </cell>
        </row>
        <row r="11">
          <cell r="A11">
            <v>23</v>
          </cell>
          <cell r="B11" t="str">
            <v>Козлова Варвара</v>
          </cell>
          <cell r="C11">
            <v>2016</v>
          </cell>
          <cell r="D11" t="str">
            <v>ДЮСШ-Кува</v>
          </cell>
          <cell r="E11" t="str">
            <v>1 км</v>
          </cell>
          <cell r="F11">
            <v>7.9861111111111105E-3</v>
          </cell>
          <cell r="G11" t="str">
            <v>Отинов А.Д.</v>
          </cell>
        </row>
        <row r="12">
          <cell r="A12">
            <v>24</v>
          </cell>
          <cell r="B12" t="str">
            <v>Гусельникова Марьянна</v>
          </cell>
          <cell r="C12">
            <v>2016</v>
          </cell>
          <cell r="D12" t="str">
            <v>ДЮСШ-Корчевня</v>
          </cell>
          <cell r="E12" t="str">
            <v>1 км</v>
          </cell>
          <cell r="F12">
            <v>8.3333333333333297E-3</v>
          </cell>
          <cell r="G12" t="str">
            <v>Лесникова А.Н.</v>
          </cell>
        </row>
        <row r="13">
          <cell r="A13">
            <v>25</v>
          </cell>
          <cell r="B13" t="str">
            <v xml:space="preserve">Галкина Арина </v>
          </cell>
          <cell r="C13">
            <v>2016</v>
          </cell>
          <cell r="D13" t="str">
            <v>ДЮСШ-Кудымкар</v>
          </cell>
          <cell r="E13" t="str">
            <v>1 км</v>
          </cell>
          <cell r="F13">
            <v>8.6805555555555594E-3</v>
          </cell>
          <cell r="G13" t="str">
            <v>Попов Т.А.</v>
          </cell>
        </row>
        <row r="14">
          <cell r="A14">
            <v>26</v>
          </cell>
          <cell r="B14" t="str">
            <v>Васькина Анна</v>
          </cell>
          <cell r="C14">
            <v>2016</v>
          </cell>
          <cell r="D14" t="str">
            <v>ДЮСШ-Корчевня</v>
          </cell>
          <cell r="E14" t="str">
            <v>1 км</v>
          </cell>
          <cell r="F14">
            <v>9.0277777777777804E-3</v>
          </cell>
          <cell r="G14" t="str">
            <v>Лесникова А.Н.</v>
          </cell>
        </row>
        <row r="15">
          <cell r="A15">
            <v>27</v>
          </cell>
          <cell r="B15" t="str">
            <v>Гасанов Аслан</v>
          </cell>
          <cell r="C15">
            <v>2017</v>
          </cell>
          <cell r="D15" t="str">
            <v>ДЮСШ-Кудымкар</v>
          </cell>
          <cell r="E15" t="str">
            <v>1 км</v>
          </cell>
          <cell r="F15" t="str">
            <v>о:13:30</v>
          </cell>
          <cell r="G15" t="str">
            <v>Попов С.А.</v>
          </cell>
        </row>
        <row r="16">
          <cell r="A16">
            <v>67</v>
          </cell>
          <cell r="B16" t="str">
            <v xml:space="preserve">Сабурова Яна </v>
          </cell>
          <cell r="C16">
            <v>2012</v>
          </cell>
          <cell r="D16" t="str">
            <v>ДЮСШ-Кудымкар</v>
          </cell>
          <cell r="E16" t="str">
            <v>3 км</v>
          </cell>
          <cell r="F16">
            <v>2.326388888888889E-2</v>
          </cell>
          <cell r="G16" t="str">
            <v>Казаринов А.Л.</v>
          </cell>
        </row>
        <row r="17">
          <cell r="A17">
            <v>68</v>
          </cell>
          <cell r="B17" t="str">
            <v xml:space="preserve">Рычкова Милана </v>
          </cell>
          <cell r="C17">
            <v>2012</v>
          </cell>
          <cell r="D17" t="str">
            <v>ДЮСШ-Кудымкар</v>
          </cell>
          <cell r="E17" t="str">
            <v>3 км</v>
          </cell>
          <cell r="F17">
            <v>2.361111111111111E-2</v>
          </cell>
          <cell r="G17" t="str">
            <v>Казаринов А.Л.</v>
          </cell>
        </row>
        <row r="18">
          <cell r="A18">
            <v>69</v>
          </cell>
          <cell r="B18" t="str">
            <v>Радостева Владислава</v>
          </cell>
          <cell r="C18">
            <v>2012</v>
          </cell>
          <cell r="D18" t="str">
            <v>ДЮСШ-В-Иньва</v>
          </cell>
          <cell r="E18" t="str">
            <v>3 км</v>
          </cell>
          <cell r="F18">
            <v>2.3958333333333331E-2</v>
          </cell>
          <cell r="G18" t="str">
            <v>Харина М.М.</v>
          </cell>
        </row>
        <row r="19">
          <cell r="A19">
            <v>70</v>
          </cell>
          <cell r="B19" t="str">
            <v xml:space="preserve">Мехоношина Ангелина </v>
          </cell>
          <cell r="C19">
            <v>2012</v>
          </cell>
          <cell r="D19" t="str">
            <v>ДЮСШ-Кудымкар</v>
          </cell>
          <cell r="E19" t="str">
            <v>3 км</v>
          </cell>
          <cell r="F19">
            <v>2.43055555555555E-2</v>
          </cell>
          <cell r="G19" t="str">
            <v>Казаринов А.Л.</v>
          </cell>
        </row>
        <row r="20">
          <cell r="A20">
            <v>71</v>
          </cell>
          <cell r="F20">
            <v>2.4652777777777801E-2</v>
          </cell>
        </row>
        <row r="21">
          <cell r="A21">
            <v>72</v>
          </cell>
          <cell r="B21" t="str">
            <v xml:space="preserve">Рискова Елизавета </v>
          </cell>
          <cell r="C21">
            <v>2013</v>
          </cell>
          <cell r="D21" t="str">
            <v>ДЮСШ-Кудымкар</v>
          </cell>
          <cell r="E21" t="str">
            <v>3 км</v>
          </cell>
          <cell r="F21">
            <v>2.5000000000000001E-2</v>
          </cell>
          <cell r="G21" t="str">
            <v>Попов Т.А.</v>
          </cell>
        </row>
        <row r="22">
          <cell r="A22">
            <v>73</v>
          </cell>
          <cell r="B22" t="str">
            <v xml:space="preserve">Радостева Алиса </v>
          </cell>
          <cell r="C22">
            <v>2013</v>
          </cell>
          <cell r="D22" t="str">
            <v>ДЮСШ-Кудымкар</v>
          </cell>
          <cell r="E22" t="str">
            <v>3 км</v>
          </cell>
          <cell r="F22">
            <v>2.5347222222222202E-2</v>
          </cell>
          <cell r="G22" t="str">
            <v>Попов Т.А.</v>
          </cell>
        </row>
        <row r="23">
          <cell r="A23">
            <v>74</v>
          </cell>
          <cell r="F23">
            <v>2.5694444444444402E-2</v>
          </cell>
        </row>
        <row r="24">
          <cell r="A24">
            <v>75</v>
          </cell>
          <cell r="F24">
            <v>2.6041666666666699E-2</v>
          </cell>
        </row>
        <row r="25">
          <cell r="A25">
            <v>76</v>
          </cell>
          <cell r="B25" t="str">
            <v xml:space="preserve">Кудымова Ирина </v>
          </cell>
          <cell r="C25">
            <v>2014</v>
          </cell>
          <cell r="D25" t="str">
            <v>ДЮСШ-Кудымкар</v>
          </cell>
          <cell r="E25" t="str">
            <v>3 км</v>
          </cell>
          <cell r="F25">
            <v>2.6388888888888899E-2</v>
          </cell>
          <cell r="G25" t="str">
            <v>Попов Т.А.</v>
          </cell>
        </row>
        <row r="26">
          <cell r="A26">
            <v>77</v>
          </cell>
          <cell r="B26" t="str">
            <v xml:space="preserve">Гусельникова Ксения </v>
          </cell>
          <cell r="C26">
            <v>2014</v>
          </cell>
          <cell r="D26" t="str">
            <v>ДЮСШ-Кудымкар</v>
          </cell>
          <cell r="E26" t="str">
            <v>3 км</v>
          </cell>
          <cell r="F26">
            <v>2.6736111111111301E-2</v>
          </cell>
          <cell r="G26" t="str">
            <v>Казаринов А.Л.</v>
          </cell>
        </row>
        <row r="27">
          <cell r="A27">
            <v>78</v>
          </cell>
          <cell r="B27" t="str">
            <v>Тотьмянина Дарина</v>
          </cell>
          <cell r="C27">
            <v>2011</v>
          </cell>
          <cell r="D27" t="str">
            <v>ДЮСШ-Кудымкар</v>
          </cell>
          <cell r="E27" t="str">
            <v>3 км</v>
          </cell>
          <cell r="F27">
            <v>2.7083333333333601E-2</v>
          </cell>
          <cell r="G27" t="str">
            <v>Попов С.А.</v>
          </cell>
        </row>
        <row r="28">
          <cell r="A28">
            <v>79</v>
          </cell>
          <cell r="B28" t="str">
            <v>Гасанов Худаверди</v>
          </cell>
          <cell r="C28">
            <v>2013</v>
          </cell>
          <cell r="D28" t="str">
            <v>ДЮСШ-Кудымкар</v>
          </cell>
          <cell r="E28" t="str">
            <v>3 км</v>
          </cell>
          <cell r="F28">
            <v>2.7430555555555899E-2</v>
          </cell>
          <cell r="G28" t="str">
            <v>Попов С.А.</v>
          </cell>
        </row>
        <row r="29">
          <cell r="A29">
            <v>80</v>
          </cell>
          <cell r="B29" t="str">
            <v>Гасанов Гурбан</v>
          </cell>
          <cell r="C29">
            <v>2014</v>
          </cell>
          <cell r="D29" t="str">
            <v>ДЮСШ-Кудымкар</v>
          </cell>
          <cell r="E29" t="str">
            <v>3 км</v>
          </cell>
          <cell r="F29">
            <v>2.77777777777782E-2</v>
          </cell>
          <cell r="G29" t="str">
            <v>Попов С.А.</v>
          </cell>
        </row>
        <row r="30">
          <cell r="A30">
            <v>81</v>
          </cell>
          <cell r="B30" t="str">
            <v>Коньшин Сергей</v>
          </cell>
          <cell r="C30">
            <v>2014</v>
          </cell>
          <cell r="D30" t="str">
            <v>ДЮСШ-Кудымкар</v>
          </cell>
          <cell r="E30" t="str">
            <v>3 км</v>
          </cell>
          <cell r="F30">
            <v>2.81250000000005E-2</v>
          </cell>
          <cell r="G30" t="str">
            <v>Попов С.А.</v>
          </cell>
        </row>
        <row r="31">
          <cell r="A31">
            <v>82</v>
          </cell>
          <cell r="B31" t="str">
            <v>Боталов Тим офей</v>
          </cell>
          <cell r="C31">
            <v>2013</v>
          </cell>
          <cell r="D31" t="str">
            <v>ДЮСШ-Кудымкар</v>
          </cell>
          <cell r="E31" t="str">
            <v>3 км</v>
          </cell>
          <cell r="F31">
            <v>2.8472222222222801E-2</v>
          </cell>
          <cell r="G31" t="str">
            <v>Попов С.А.</v>
          </cell>
        </row>
        <row r="32">
          <cell r="A32">
            <v>96</v>
          </cell>
          <cell r="B32" t="str">
            <v>Глухих Мария</v>
          </cell>
          <cell r="C32">
            <v>2010</v>
          </cell>
          <cell r="D32" t="str">
            <v>ДЮСШ-Пешнигорт</v>
          </cell>
          <cell r="E32" t="str">
            <v>5 км</v>
          </cell>
          <cell r="F32">
            <v>3.3333333333333333E-2</v>
          </cell>
          <cell r="G32" t="str">
            <v>Денисов В.Д.</v>
          </cell>
        </row>
        <row r="33">
          <cell r="A33">
            <v>97</v>
          </cell>
          <cell r="B33" t="str">
            <v>Мехоношина Елизавета</v>
          </cell>
          <cell r="C33">
            <v>2009</v>
          </cell>
          <cell r="D33" t="str">
            <v>ДЮСШ-Пешнигорт</v>
          </cell>
          <cell r="E33" t="str">
            <v>5 км</v>
          </cell>
          <cell r="F33">
            <v>3.3680555555555554E-2</v>
          </cell>
          <cell r="G33" t="str">
            <v>Денисов В.Д.</v>
          </cell>
        </row>
        <row r="34">
          <cell r="A34">
            <v>98</v>
          </cell>
          <cell r="B34" t="str">
            <v xml:space="preserve">Мехоношина Елизавета </v>
          </cell>
          <cell r="C34">
            <v>2010</v>
          </cell>
          <cell r="D34" t="str">
            <v>ДЮСШ-Кудымкар</v>
          </cell>
          <cell r="E34" t="str">
            <v>5 км</v>
          </cell>
          <cell r="F34">
            <v>3.4027777777777775E-2</v>
          </cell>
          <cell r="G34" t="str">
            <v>Казаринов А.Л.</v>
          </cell>
        </row>
        <row r="35">
          <cell r="A35">
            <v>99</v>
          </cell>
          <cell r="B35" t="str">
            <v>Фирсова Алёна</v>
          </cell>
          <cell r="C35">
            <v>2009</v>
          </cell>
          <cell r="D35" t="str">
            <v>ДЮСШ-Пешнигорт</v>
          </cell>
          <cell r="E35" t="str">
            <v>5 км</v>
          </cell>
          <cell r="F35">
            <v>3.4375000000000003E-2</v>
          </cell>
          <cell r="G35" t="str">
            <v>Денисов В.Д.</v>
          </cell>
        </row>
        <row r="36">
          <cell r="A36">
            <v>105</v>
          </cell>
          <cell r="B36" t="str">
            <v>Чугайнова Есения</v>
          </cell>
          <cell r="C36">
            <v>2007</v>
          </cell>
          <cell r="D36" t="str">
            <v>СТАРТ - Кудымкар</v>
          </cell>
          <cell r="E36" t="str">
            <v>10 км</v>
          </cell>
          <cell r="F36">
            <v>3.6458333333333336E-2</v>
          </cell>
          <cell r="G36" t="str">
            <v>Мальцев Л.А.</v>
          </cell>
        </row>
        <row r="37">
          <cell r="A37">
            <v>106</v>
          </cell>
          <cell r="B37" t="str">
            <v>Петерсон Анна</v>
          </cell>
          <cell r="C37">
            <v>2008</v>
          </cell>
          <cell r="D37" t="str">
            <v>СТАРТ - Кудымкар</v>
          </cell>
          <cell r="E37" t="str">
            <v>10 км</v>
          </cell>
          <cell r="F37">
            <v>3.6805555555555557E-2</v>
          </cell>
          <cell r="G37" t="str">
            <v>Мальцев Л.А.</v>
          </cell>
        </row>
        <row r="38">
          <cell r="A38">
            <v>107</v>
          </cell>
          <cell r="B38" t="str">
            <v>Климова Татьяна</v>
          </cell>
          <cell r="C38">
            <v>2007</v>
          </cell>
          <cell r="D38" t="str">
            <v>ДЮСШ-Кудымкар</v>
          </cell>
          <cell r="E38" t="str">
            <v>10 км</v>
          </cell>
          <cell r="F38">
            <v>3.7152777777777778E-2</v>
          </cell>
          <cell r="G38" t="str">
            <v>Попов Т.А.</v>
          </cell>
        </row>
        <row r="39">
          <cell r="A39">
            <v>108</v>
          </cell>
          <cell r="B39" t="str">
            <v xml:space="preserve">Захарова Карина </v>
          </cell>
          <cell r="C39">
            <v>2008</v>
          </cell>
          <cell r="D39" t="str">
            <v>ДЮСШ-Кудымкар</v>
          </cell>
          <cell r="E39" t="str">
            <v>10 км</v>
          </cell>
          <cell r="F39">
            <v>3.7499999999999999E-2</v>
          </cell>
          <cell r="G39" t="str">
            <v>Попов Т.А.</v>
          </cell>
        </row>
        <row r="40">
          <cell r="A40">
            <v>109</v>
          </cell>
          <cell r="B40" t="str">
            <v>Гудовщикова Евгения</v>
          </cell>
          <cell r="C40">
            <v>2008</v>
          </cell>
          <cell r="D40" t="str">
            <v>Белоево ОШИ</v>
          </cell>
          <cell r="E40" t="str">
            <v>10 км</v>
          </cell>
          <cell r="F40">
            <v>3.7847222222222199E-2</v>
          </cell>
          <cell r="G40" t="str">
            <v>Бражкин А.И.</v>
          </cell>
        </row>
        <row r="41">
          <cell r="A41">
            <v>110</v>
          </cell>
          <cell r="B41" t="str">
            <v>Бражкина Василиса</v>
          </cell>
          <cell r="C41">
            <v>2008</v>
          </cell>
          <cell r="D41" t="str">
            <v>ДЮСШ-Белоево</v>
          </cell>
          <cell r="E41" t="str">
            <v>10 км</v>
          </cell>
          <cell r="F41">
            <v>3.8194444444444399E-2</v>
          </cell>
          <cell r="G41" t="str">
            <v>Старцев В.А.</v>
          </cell>
        </row>
        <row r="42">
          <cell r="A42">
            <v>111</v>
          </cell>
          <cell r="B42" t="e">
            <v>#N/A</v>
          </cell>
          <cell r="C42" t="e">
            <v>#N/A</v>
          </cell>
          <cell r="D42" t="e">
            <v>#N/A</v>
          </cell>
          <cell r="E42" t="e">
            <v>#N/A</v>
          </cell>
          <cell r="F42">
            <v>7.2916666666666703E-3</v>
          </cell>
          <cell r="G42" t="e">
            <v>#N/A</v>
          </cell>
        </row>
        <row r="43">
          <cell r="B43" t="e">
            <v>#N/A</v>
          </cell>
          <cell r="C43" t="e">
            <v>#N/A</v>
          </cell>
          <cell r="D43" t="e">
            <v>#N/A</v>
          </cell>
          <cell r="E43" t="e">
            <v>#N/A</v>
          </cell>
          <cell r="F43">
            <v>7.4652777777777799E-3</v>
          </cell>
          <cell r="G43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</sheetData>
      <sheetData sheetId="2">
        <row r="4">
          <cell r="A4">
            <v>1</v>
          </cell>
          <cell r="B4" t="str">
            <v xml:space="preserve">Белавин Андрей </v>
          </cell>
          <cell r="C4">
            <v>2016</v>
          </cell>
          <cell r="D4" t="str">
            <v>ДЮСШ-Кудымкар</v>
          </cell>
          <cell r="E4" t="str">
            <v>1 км</v>
          </cell>
          <cell r="F4">
            <v>3.4722222222222224E-4</v>
          </cell>
        </row>
        <row r="5">
          <cell r="A5">
            <v>2</v>
          </cell>
          <cell r="B5" t="str">
            <v xml:space="preserve">Боталов Артём </v>
          </cell>
          <cell r="C5">
            <v>2015</v>
          </cell>
          <cell r="D5" t="str">
            <v>ДЮСШ-Кудымкар</v>
          </cell>
          <cell r="E5" t="str">
            <v>1 км</v>
          </cell>
          <cell r="F5">
            <v>6.9444444444444447E-4</v>
          </cell>
        </row>
        <row r="6">
          <cell r="A6">
            <v>3</v>
          </cell>
          <cell r="B6" t="str">
            <v>Боталов Матвей</v>
          </cell>
          <cell r="C6">
            <v>2016</v>
          </cell>
          <cell r="D6" t="str">
            <v>ДЮСШ-Кува</v>
          </cell>
          <cell r="E6" t="str">
            <v>1 км</v>
          </cell>
          <cell r="F6">
            <v>1.0416666666666667E-3</v>
          </cell>
        </row>
        <row r="7">
          <cell r="A7">
            <v>4</v>
          </cell>
          <cell r="B7" t="str">
            <v xml:space="preserve">Голев Кирилл </v>
          </cell>
          <cell r="C7">
            <v>2016</v>
          </cell>
          <cell r="D7" t="str">
            <v>ДЮСШ-Кудымкар</v>
          </cell>
          <cell r="E7" t="str">
            <v>1 км</v>
          </cell>
          <cell r="F7">
            <v>1.38888888888889E-3</v>
          </cell>
        </row>
        <row r="8">
          <cell r="A8">
            <v>5</v>
          </cell>
          <cell r="B8" t="str">
            <v>Гудовщиков Александр</v>
          </cell>
          <cell r="C8">
            <v>2015</v>
          </cell>
          <cell r="D8" t="str">
            <v>ДЮСШ-Белоево</v>
          </cell>
          <cell r="E8" t="str">
            <v>1 км</v>
          </cell>
          <cell r="F8">
            <v>1.7361111111111099E-3</v>
          </cell>
        </row>
        <row r="9">
          <cell r="A9">
            <v>6</v>
          </cell>
          <cell r="F9">
            <v>2.0833333333333298E-3</v>
          </cell>
        </row>
        <row r="10">
          <cell r="A10">
            <v>7</v>
          </cell>
          <cell r="F10">
            <v>2.43055555555555E-3</v>
          </cell>
        </row>
        <row r="11">
          <cell r="A11">
            <v>8</v>
          </cell>
          <cell r="B11" t="str">
            <v>Лесников Вадим</v>
          </cell>
          <cell r="C11">
            <v>2015</v>
          </cell>
          <cell r="D11" t="str">
            <v>ДЮСШ-Корчевня</v>
          </cell>
          <cell r="E11" t="str">
            <v>1 км</v>
          </cell>
          <cell r="F11">
            <v>2.7777777777777801E-3</v>
          </cell>
        </row>
        <row r="12">
          <cell r="A12">
            <v>9</v>
          </cell>
          <cell r="B12" t="str">
            <v>Мехоношин Андрей</v>
          </cell>
          <cell r="C12">
            <v>2016</v>
          </cell>
          <cell r="D12" t="str">
            <v>ДЮСШ-Кудымкар</v>
          </cell>
          <cell r="E12" t="str">
            <v>1 км</v>
          </cell>
          <cell r="F12">
            <v>3.1250000000000002E-3</v>
          </cell>
        </row>
        <row r="13">
          <cell r="A13">
            <v>10</v>
          </cell>
          <cell r="B13" t="str">
            <v>Никитин Михаил</v>
          </cell>
          <cell r="C13">
            <v>2015</v>
          </cell>
          <cell r="D13" t="str">
            <v>ДЮСШ-Пешнигорт</v>
          </cell>
          <cell r="E13" t="str">
            <v>1 км</v>
          </cell>
          <cell r="F13">
            <v>3.4722222222222199E-3</v>
          </cell>
        </row>
        <row r="14">
          <cell r="A14">
            <v>11</v>
          </cell>
          <cell r="B14" t="str">
            <v xml:space="preserve">Никулин Иван </v>
          </cell>
          <cell r="C14">
            <v>2015</v>
          </cell>
          <cell r="D14" t="str">
            <v>ДЮСШ-Кудымкар</v>
          </cell>
          <cell r="E14" t="str">
            <v>1 км</v>
          </cell>
          <cell r="F14">
            <v>3.81944444444444E-3</v>
          </cell>
        </row>
        <row r="15">
          <cell r="A15">
            <v>12</v>
          </cell>
          <cell r="B15" t="str">
            <v>Петров Василий</v>
          </cell>
          <cell r="C15">
            <v>2015</v>
          </cell>
          <cell r="D15" t="str">
            <v>ДЮСШ-Корчевня</v>
          </cell>
          <cell r="E15" t="str">
            <v>1 км</v>
          </cell>
          <cell r="F15">
            <v>4.1666666666666597E-3</v>
          </cell>
        </row>
        <row r="16">
          <cell r="A16">
            <v>13</v>
          </cell>
          <cell r="B16" t="str">
            <v xml:space="preserve">Сабуров Кирилл </v>
          </cell>
          <cell r="C16">
            <v>2016</v>
          </cell>
          <cell r="D16" t="str">
            <v>ДЮСШ-Кудымкар</v>
          </cell>
          <cell r="E16" t="str">
            <v>1 км</v>
          </cell>
          <cell r="F16">
            <v>4.5138888888888902E-3</v>
          </cell>
        </row>
        <row r="17">
          <cell r="A17">
            <v>14</v>
          </cell>
          <cell r="B17" t="str">
            <v>Чугаев Матвей</v>
          </cell>
          <cell r="C17">
            <v>2016</v>
          </cell>
          <cell r="D17" t="str">
            <v>ДЮСШ-Кува</v>
          </cell>
          <cell r="E17" t="str">
            <v>1 км</v>
          </cell>
          <cell r="F17">
            <v>4.8611111111111103E-3</v>
          </cell>
        </row>
        <row r="18">
          <cell r="A18">
            <v>15</v>
          </cell>
          <cell r="B18" t="str">
            <v>Щукин Юрий</v>
          </cell>
          <cell r="C18">
            <v>2016</v>
          </cell>
          <cell r="D18" t="str">
            <v>ДЮСШ-Кува</v>
          </cell>
          <cell r="E18" t="str">
            <v>1 км</v>
          </cell>
          <cell r="F18">
            <v>5.2083333333333504E-3</v>
          </cell>
        </row>
        <row r="19">
          <cell r="A19">
            <v>37</v>
          </cell>
          <cell r="B19" t="str">
            <v xml:space="preserve">Белавин Константин </v>
          </cell>
          <cell r="C19">
            <v>2012</v>
          </cell>
          <cell r="D19" t="str">
            <v>ДЮСШ-Кудымкар</v>
          </cell>
          <cell r="E19" t="str">
            <v>3 км</v>
          </cell>
          <cell r="F19">
            <v>1.2847222222222223E-2</v>
          </cell>
        </row>
        <row r="20">
          <cell r="A20">
            <v>38</v>
          </cell>
          <cell r="B20" t="str">
            <v xml:space="preserve">Давыдов Вадим </v>
          </cell>
          <cell r="C20">
            <v>2012</v>
          </cell>
          <cell r="D20" t="str">
            <v>ДЮСШ-Кудымкар</v>
          </cell>
          <cell r="E20" t="str">
            <v>3 км</v>
          </cell>
          <cell r="F20">
            <v>1.3194444444444444E-2</v>
          </cell>
        </row>
        <row r="21">
          <cell r="A21">
            <v>39</v>
          </cell>
          <cell r="F21">
            <v>1.3541666666666667E-2</v>
          </cell>
        </row>
        <row r="22">
          <cell r="A22">
            <v>40</v>
          </cell>
          <cell r="B22" t="str">
            <v>Канюков Станислав</v>
          </cell>
          <cell r="C22">
            <v>2012</v>
          </cell>
          <cell r="D22" t="str">
            <v>ДЮСШ-Белоево</v>
          </cell>
          <cell r="E22" t="str">
            <v>3 км</v>
          </cell>
          <cell r="F22">
            <v>1.38888888888889E-2</v>
          </cell>
        </row>
        <row r="23">
          <cell r="A23">
            <v>41</v>
          </cell>
          <cell r="B23" t="str">
            <v>Ковыляев Михаил</v>
          </cell>
          <cell r="C23">
            <v>2011</v>
          </cell>
          <cell r="D23" t="str">
            <v>ДЮСШ-В-Иньва</v>
          </cell>
          <cell r="E23" t="str">
            <v>3 км</v>
          </cell>
          <cell r="F23">
            <v>1.42361111111111E-2</v>
          </cell>
        </row>
        <row r="24">
          <cell r="A24">
            <v>42</v>
          </cell>
          <cell r="B24" t="str">
            <v>Зубарев Владимир</v>
          </cell>
          <cell r="C24">
            <v>2011</v>
          </cell>
          <cell r="D24" t="str">
            <v>ДЮСШ-Кудымкар</v>
          </cell>
          <cell r="E24" t="str">
            <v>3 км</v>
          </cell>
          <cell r="F24">
            <v>1.4583333333333301E-2</v>
          </cell>
        </row>
        <row r="25">
          <cell r="A25">
            <v>43</v>
          </cell>
          <cell r="B25" t="str">
            <v>Мехоношин Данил</v>
          </cell>
          <cell r="C25">
            <v>2011</v>
          </cell>
          <cell r="D25" t="str">
            <v>ДЮСШ-Пешнигорт</v>
          </cell>
          <cell r="E25" t="str">
            <v>3 км</v>
          </cell>
          <cell r="F25">
            <v>1.49305555555556E-2</v>
          </cell>
        </row>
        <row r="26">
          <cell r="A26">
            <v>44</v>
          </cell>
          <cell r="B26" t="str">
            <v xml:space="preserve">Мингалев Илья </v>
          </cell>
          <cell r="C26">
            <v>2011</v>
          </cell>
          <cell r="D26" t="str">
            <v>ДЮСШ-Кудымкар</v>
          </cell>
          <cell r="E26" t="str">
            <v>3 км</v>
          </cell>
          <cell r="F26">
            <v>1.52777777777778E-2</v>
          </cell>
        </row>
        <row r="27">
          <cell r="A27">
            <v>45</v>
          </cell>
          <cell r="B27" t="str">
            <v xml:space="preserve">Надымов Роман </v>
          </cell>
          <cell r="C27">
            <v>2011</v>
          </cell>
          <cell r="D27" t="str">
            <v>ДЮСШ-Кудымкар</v>
          </cell>
          <cell r="E27" t="str">
            <v>3 км</v>
          </cell>
          <cell r="F27">
            <v>1.5625E-2</v>
          </cell>
        </row>
        <row r="28">
          <cell r="A28">
            <v>46</v>
          </cell>
          <cell r="B28" t="str">
            <v>Сиратаев Никита</v>
          </cell>
          <cell r="C28">
            <v>2012</v>
          </cell>
          <cell r="D28" t="str">
            <v>ДЮСШ-Пешнигорт</v>
          </cell>
          <cell r="E28" t="str">
            <v>3 км</v>
          </cell>
          <cell r="F28">
            <v>1.59722222222222E-2</v>
          </cell>
        </row>
        <row r="29">
          <cell r="A29">
            <v>47</v>
          </cell>
          <cell r="B29" t="str">
            <v>Старцев Иван</v>
          </cell>
          <cell r="C29">
            <v>2011</v>
          </cell>
          <cell r="D29" t="str">
            <v>ДЮСШ-В-Иньва</v>
          </cell>
          <cell r="E29" t="str">
            <v>3 км</v>
          </cell>
          <cell r="F29">
            <v>1.63194444444444E-2</v>
          </cell>
        </row>
        <row r="30">
          <cell r="A30">
            <v>48</v>
          </cell>
          <cell r="F30">
            <v>1.6666666666666701E-2</v>
          </cell>
        </row>
        <row r="31">
          <cell r="A31">
            <v>49</v>
          </cell>
          <cell r="B31" t="str">
            <v>Ульянов Матвей</v>
          </cell>
          <cell r="C31">
            <v>2012</v>
          </cell>
          <cell r="D31" t="str">
            <v>ДЮСШ-Кува</v>
          </cell>
          <cell r="E31" t="str">
            <v>3 км</v>
          </cell>
          <cell r="F31">
            <v>1.7013888888888901E-2</v>
          </cell>
        </row>
        <row r="32">
          <cell r="A32">
            <v>50</v>
          </cell>
          <cell r="B32" t="str">
            <v>Хозяшев Матвей</v>
          </cell>
          <cell r="C32">
            <v>2012</v>
          </cell>
          <cell r="D32" t="str">
            <v>ДЮСШ-Пешнигорт</v>
          </cell>
          <cell r="E32" t="str">
            <v>3км</v>
          </cell>
          <cell r="F32">
            <v>1.7361111111111101E-2</v>
          </cell>
        </row>
        <row r="33">
          <cell r="A33">
            <v>51</v>
          </cell>
          <cell r="B33" t="str">
            <v>Щукин Станислав</v>
          </cell>
          <cell r="C33">
            <v>2014</v>
          </cell>
          <cell r="D33" t="str">
            <v>ДЮСШ-Белоево</v>
          </cell>
          <cell r="E33" t="str">
            <v>3 км</v>
          </cell>
          <cell r="F33">
            <v>1.7708333333333302E-2</v>
          </cell>
        </row>
        <row r="34">
          <cell r="A34">
            <v>52</v>
          </cell>
          <cell r="B34" t="str">
            <v>Чакилев Глеб</v>
          </cell>
          <cell r="C34">
            <v>2014</v>
          </cell>
          <cell r="D34" t="str">
            <v>ДЮСШ-Кудымкар</v>
          </cell>
          <cell r="E34" t="str">
            <v>3 км</v>
          </cell>
          <cell r="F34">
            <v>1.8055555555555498E-2</v>
          </cell>
        </row>
        <row r="35">
          <cell r="A35">
            <v>53</v>
          </cell>
          <cell r="B35" t="str">
            <v>Хорошев Кирилл</v>
          </cell>
          <cell r="C35">
            <v>2013</v>
          </cell>
          <cell r="D35" t="str">
            <v>ДЮСШ-Кудымкар</v>
          </cell>
          <cell r="E35" t="str">
            <v>3 км</v>
          </cell>
          <cell r="F35">
            <v>1.8402777777777799E-2</v>
          </cell>
        </row>
        <row r="36">
          <cell r="A36">
            <v>54</v>
          </cell>
          <cell r="B36" t="str">
            <v>Тотьмянин Сергей</v>
          </cell>
          <cell r="C36">
            <v>2013</v>
          </cell>
          <cell r="D36" t="str">
            <v>ДЮСШ-Белоево</v>
          </cell>
          <cell r="E36" t="str">
            <v>3 км</v>
          </cell>
          <cell r="F36">
            <v>1.8749999999999999E-2</v>
          </cell>
        </row>
        <row r="37">
          <cell r="A37">
            <v>55</v>
          </cell>
          <cell r="B37" t="str">
            <v xml:space="preserve">Тотьмянин Владислав </v>
          </cell>
          <cell r="C37">
            <v>2014</v>
          </cell>
          <cell r="D37" t="str">
            <v>ДЮСШ-Кудымкар</v>
          </cell>
          <cell r="E37" t="str">
            <v>3 км</v>
          </cell>
          <cell r="F37">
            <v>1.9097222222222199E-2</v>
          </cell>
        </row>
        <row r="38">
          <cell r="A38">
            <v>56</v>
          </cell>
          <cell r="B38" t="str">
            <v xml:space="preserve">Сыстеров Никита </v>
          </cell>
          <cell r="C38">
            <v>2014</v>
          </cell>
          <cell r="D38" t="str">
            <v>ДЮСШ-Кудымкар</v>
          </cell>
          <cell r="E38" t="str">
            <v>3 км</v>
          </cell>
          <cell r="F38">
            <v>1.94444444444444E-2</v>
          </cell>
        </row>
        <row r="39">
          <cell r="A39">
            <v>57</v>
          </cell>
          <cell r="F39">
            <v>1.97916666666666E-2</v>
          </cell>
        </row>
        <row r="40">
          <cell r="A40">
            <v>58</v>
          </cell>
          <cell r="B40" t="str">
            <v xml:space="preserve">Радостев Денис </v>
          </cell>
          <cell r="C40">
            <v>2013</v>
          </cell>
          <cell r="D40" t="str">
            <v>ДЮСШ-Кудымкар</v>
          </cell>
          <cell r="E40" t="str">
            <v>3 км</v>
          </cell>
          <cell r="F40">
            <v>2.0138888888888901E-2</v>
          </cell>
        </row>
        <row r="41">
          <cell r="A41">
            <v>59</v>
          </cell>
          <cell r="B41" t="str">
            <v>Подъянов Владислав</v>
          </cell>
          <cell r="C41">
            <v>2014</v>
          </cell>
          <cell r="D41" t="str">
            <v>ДЮСШ-Белоево</v>
          </cell>
          <cell r="E41" t="str">
            <v>3 км</v>
          </cell>
          <cell r="F41">
            <v>2.0486111111111101E-2</v>
          </cell>
        </row>
        <row r="42">
          <cell r="A42">
            <v>60</v>
          </cell>
          <cell r="B42" t="str">
            <v>Петров Степан</v>
          </cell>
          <cell r="C42">
            <v>2013</v>
          </cell>
          <cell r="D42" t="str">
            <v>ДЮСШ-Корчевня</v>
          </cell>
          <cell r="E42" t="str">
            <v>3 км</v>
          </cell>
          <cell r="F42">
            <v>2.0833333333333301E-2</v>
          </cell>
        </row>
        <row r="43">
          <cell r="A43">
            <v>61</v>
          </cell>
          <cell r="B43" t="str">
            <v>Парфилов Роман</v>
          </cell>
          <cell r="C43">
            <v>2013</v>
          </cell>
          <cell r="D43" t="str">
            <v>ДЮСШ-Кува</v>
          </cell>
          <cell r="E43" t="str">
            <v>3 км</v>
          </cell>
          <cell r="F43">
            <v>2.1180555555555501E-2</v>
          </cell>
        </row>
        <row r="44">
          <cell r="A44">
            <v>62</v>
          </cell>
          <cell r="F44">
            <v>2.1527777777777701E-2</v>
          </cell>
        </row>
        <row r="45">
          <cell r="A45">
            <v>63</v>
          </cell>
          <cell r="B45" t="str">
            <v>Коньшин Руслан</v>
          </cell>
          <cell r="C45">
            <v>2014</v>
          </cell>
          <cell r="D45" t="str">
            <v>ДЮСШ-Белоево</v>
          </cell>
          <cell r="E45" t="str">
            <v>3 км</v>
          </cell>
          <cell r="F45">
            <v>2.1874999999999999E-2</v>
          </cell>
        </row>
        <row r="46">
          <cell r="A46">
            <v>64</v>
          </cell>
          <cell r="F46">
            <v>2.2222222222222199E-2</v>
          </cell>
        </row>
        <row r="47">
          <cell r="A47">
            <v>65</v>
          </cell>
          <cell r="B47" t="str">
            <v>Епанов Арсений</v>
          </cell>
          <cell r="C47">
            <v>2014</v>
          </cell>
          <cell r="D47" t="str">
            <v>ДЮСШ-Белоево</v>
          </cell>
          <cell r="E47" t="str">
            <v xml:space="preserve"> 3 км</v>
          </cell>
          <cell r="F47">
            <v>2.2569444444444399E-2</v>
          </cell>
        </row>
        <row r="48">
          <cell r="A48">
            <v>66</v>
          </cell>
          <cell r="B48" t="str">
            <v xml:space="preserve">Гущин Роман </v>
          </cell>
          <cell r="C48">
            <v>2013</v>
          </cell>
          <cell r="D48" t="str">
            <v>ДЮСШ-Кудымкар</v>
          </cell>
          <cell r="E48" t="str">
            <v>3 км</v>
          </cell>
          <cell r="F48">
            <v>2.2916666666666599E-2</v>
          </cell>
        </row>
        <row r="49">
          <cell r="A49">
            <v>87</v>
          </cell>
          <cell r="B49" t="str">
            <v>Батин Матвей</v>
          </cell>
          <cell r="C49">
            <v>2010</v>
          </cell>
          <cell r="D49" t="str">
            <v>СТАРТ - Кудымкар</v>
          </cell>
          <cell r="E49" t="str">
            <v>5 км</v>
          </cell>
          <cell r="F49">
            <v>3.0208333333333334E-2</v>
          </cell>
        </row>
        <row r="50">
          <cell r="A50">
            <v>88</v>
          </cell>
          <cell r="B50" t="str">
            <v>Бражкин Максим</v>
          </cell>
          <cell r="C50">
            <v>2009</v>
          </cell>
          <cell r="D50" t="str">
            <v>ДЮСШ-Белоево</v>
          </cell>
          <cell r="E50" t="str">
            <v>5 км</v>
          </cell>
          <cell r="F50">
            <v>3.0555555555555555E-2</v>
          </cell>
        </row>
        <row r="51">
          <cell r="A51">
            <v>89</v>
          </cell>
          <cell r="F51">
            <v>3.0902777777777779E-2</v>
          </cell>
        </row>
        <row r="52">
          <cell r="A52">
            <v>90</v>
          </cell>
          <cell r="B52" t="str">
            <v>Надымов Максим</v>
          </cell>
          <cell r="C52">
            <v>2010</v>
          </cell>
          <cell r="D52" t="str">
            <v>СТАРТ - Кудымкар</v>
          </cell>
          <cell r="E52" t="str">
            <v>5 км</v>
          </cell>
          <cell r="F52">
            <v>3.125E-2</v>
          </cell>
        </row>
        <row r="53">
          <cell r="A53">
            <v>91</v>
          </cell>
          <cell r="B53" t="str">
            <v>Никитин Данил</v>
          </cell>
          <cell r="C53">
            <v>2010</v>
          </cell>
          <cell r="D53" t="str">
            <v>ДЮСШ-Пешнигорт</v>
          </cell>
          <cell r="E53" t="str">
            <v>5 км</v>
          </cell>
          <cell r="F53">
            <v>3.15972222222222E-2</v>
          </cell>
        </row>
        <row r="54">
          <cell r="A54">
            <v>92</v>
          </cell>
          <cell r="B54" t="str">
            <v>Трошев Дмитрий</v>
          </cell>
          <cell r="C54">
            <v>2009</v>
          </cell>
          <cell r="D54" t="str">
            <v>СТАРТ - Кудымкар</v>
          </cell>
          <cell r="E54" t="str">
            <v>5 км</v>
          </cell>
          <cell r="F54">
            <v>3.19444444444444E-2</v>
          </cell>
        </row>
        <row r="55">
          <cell r="A55">
            <v>93</v>
          </cell>
          <cell r="B55" t="str">
            <v>Фирсов Данил</v>
          </cell>
          <cell r="C55">
            <v>2009</v>
          </cell>
          <cell r="D55" t="str">
            <v>СТАРТ - Кудымкар</v>
          </cell>
          <cell r="E55" t="str">
            <v>5 км</v>
          </cell>
          <cell r="F55">
            <v>3.2291666666666698E-2</v>
          </cell>
        </row>
        <row r="56">
          <cell r="A56">
            <v>94</v>
          </cell>
          <cell r="B56" t="str">
            <v>Фирсов Роман</v>
          </cell>
          <cell r="C56">
            <v>2010</v>
          </cell>
          <cell r="D56" t="str">
            <v>ДЮСШ-Пешнигорт</v>
          </cell>
          <cell r="E56" t="str">
            <v>5 км</v>
          </cell>
          <cell r="F56">
            <v>3.2638888888888898E-2</v>
          </cell>
        </row>
        <row r="57">
          <cell r="A57">
            <v>95</v>
          </cell>
          <cell r="B57" t="str">
            <v>Хомяков Кирилл</v>
          </cell>
          <cell r="C57">
            <v>2009</v>
          </cell>
          <cell r="D57" t="str">
            <v>Белоево ОШИ</v>
          </cell>
          <cell r="E57" t="str">
            <v>5 км</v>
          </cell>
          <cell r="F57">
            <v>3.2986111111111098E-2</v>
          </cell>
        </row>
        <row r="58">
          <cell r="A58">
            <v>100</v>
          </cell>
          <cell r="B58" t="str">
            <v>Баяндин Дмитрий</v>
          </cell>
          <cell r="C58">
            <v>2007</v>
          </cell>
          <cell r="D58" t="str">
            <v>СТАРТ - Кудымкар</v>
          </cell>
          <cell r="E58" t="str">
            <v>10 км</v>
          </cell>
          <cell r="F58">
            <v>3.4722222222222224E-2</v>
          </cell>
        </row>
        <row r="59">
          <cell r="A59">
            <v>101</v>
          </cell>
          <cell r="B59" t="str">
            <v>Петров Данил</v>
          </cell>
          <cell r="C59">
            <v>2008</v>
          </cell>
          <cell r="D59" t="str">
            <v>СТАРТ - Кудымкар</v>
          </cell>
          <cell r="E59" t="str">
            <v>10 км</v>
          </cell>
          <cell r="F59">
            <v>3.5069444444444445E-2</v>
          </cell>
        </row>
        <row r="60">
          <cell r="A60">
            <v>102</v>
          </cell>
          <cell r="B60" t="str">
            <v>Петров Кирилл</v>
          </cell>
          <cell r="C60">
            <v>2008</v>
          </cell>
          <cell r="D60" t="str">
            <v>СТАРТ - Кудымкар</v>
          </cell>
          <cell r="E60" t="str">
            <v>10 км</v>
          </cell>
          <cell r="F60">
            <v>3.5416666666666666E-2</v>
          </cell>
        </row>
        <row r="61">
          <cell r="A61">
            <v>103</v>
          </cell>
          <cell r="B61" t="str">
            <v>Алференко Данил</v>
          </cell>
          <cell r="C61">
            <v>2006</v>
          </cell>
          <cell r="D61" t="str">
            <v>СТАРТ - Кудымкар</v>
          </cell>
          <cell r="E61" t="str">
            <v>10 км</v>
          </cell>
          <cell r="F61">
            <v>3.5763888888888901E-2</v>
          </cell>
        </row>
        <row r="62">
          <cell r="A62">
            <v>104</v>
          </cell>
          <cell r="B62" t="str">
            <v>Зырянов Сергей</v>
          </cell>
          <cell r="C62">
            <v>2005</v>
          </cell>
          <cell r="D62" t="str">
            <v>СТАРТ - Кудымкар</v>
          </cell>
          <cell r="E62" t="str">
            <v>10 км</v>
          </cell>
          <cell r="F62">
            <v>3.6111111111111101E-2</v>
          </cell>
        </row>
        <row r="63">
          <cell r="B63" t="e">
            <v>#N/A</v>
          </cell>
          <cell r="C63" t="e">
            <v>#N/A</v>
          </cell>
          <cell r="D63" t="e">
            <v>#N/A</v>
          </cell>
          <cell r="E63" t="e">
            <v>#N/A</v>
          </cell>
          <cell r="F63">
            <v>1.0590277777777799E-2</v>
          </cell>
        </row>
        <row r="64">
          <cell r="B64" t="e">
            <v>#N/A</v>
          </cell>
          <cell r="C64" t="e">
            <v>#N/A</v>
          </cell>
          <cell r="D64" t="e">
            <v>#N/A</v>
          </cell>
          <cell r="E64" t="e">
            <v>#N/A</v>
          </cell>
          <cell r="F64">
            <v>1.0763888888888899E-2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79" zoomScaleNormal="100" workbookViewId="0">
      <selection activeCell="A85" sqref="A85"/>
    </sheetView>
  </sheetViews>
  <sheetFormatPr defaultRowHeight="15" x14ac:dyDescent="0.25"/>
  <cols>
    <col min="1" max="1" width="6.42578125" style="1" customWidth="1"/>
    <col min="2" max="2" width="22.5703125" customWidth="1"/>
    <col min="3" max="3" width="11" customWidth="1"/>
    <col min="4" max="4" width="20.7109375" customWidth="1"/>
    <col min="5" max="5" width="10" style="2" customWidth="1"/>
    <col min="6" max="6" width="10.5703125" customWidth="1"/>
    <col min="7" max="7" width="10.42578125" style="2" customWidth="1"/>
    <col min="8" max="8" width="10.140625" style="2" customWidth="1"/>
    <col min="9" max="9" width="9.140625" style="3" customWidth="1"/>
    <col min="10" max="10" width="15.5703125" customWidth="1"/>
  </cols>
  <sheetData>
    <row r="1" spans="1:10" ht="15.75" x14ac:dyDescent="0.25">
      <c r="D1" s="51" t="s">
        <v>0</v>
      </c>
      <c r="E1" s="52"/>
      <c r="F1" s="52"/>
    </row>
    <row r="2" spans="1:10" ht="18" customHeight="1" x14ac:dyDescent="0.25">
      <c r="C2" s="4" t="s">
        <v>1</v>
      </c>
      <c r="D2" s="5"/>
      <c r="E2" s="5"/>
      <c r="F2" s="5"/>
      <c r="G2" s="5"/>
      <c r="H2" s="5"/>
    </row>
    <row r="3" spans="1:10" ht="18" customHeight="1" x14ac:dyDescent="0.25">
      <c r="C3" s="52" t="s">
        <v>2</v>
      </c>
      <c r="D3" s="52"/>
      <c r="E3" s="52"/>
      <c r="F3" s="52"/>
      <c r="G3" s="52"/>
      <c r="H3" s="52"/>
      <c r="I3" s="52"/>
    </row>
    <row r="4" spans="1:10" x14ac:dyDescent="0.25">
      <c r="B4" s="6"/>
      <c r="C4" s="6"/>
      <c r="D4" s="53" t="s">
        <v>3</v>
      </c>
      <c r="E4" s="53"/>
      <c r="F4" s="53"/>
      <c r="G4" s="53"/>
      <c r="H4" s="53"/>
      <c r="I4" s="53"/>
    </row>
    <row r="5" spans="1:10" x14ac:dyDescent="0.25">
      <c r="B5" s="50" t="s">
        <v>4</v>
      </c>
      <c r="C5" s="50"/>
      <c r="D5" s="6"/>
      <c r="E5" s="6"/>
      <c r="F5" s="6"/>
      <c r="G5" s="6"/>
      <c r="H5" s="6"/>
      <c r="I5" s="6"/>
    </row>
    <row r="6" spans="1:10" s="11" customFormat="1" x14ac:dyDescent="0.25">
      <c r="A6" s="7"/>
      <c r="B6" s="8" t="s">
        <v>5</v>
      </c>
      <c r="C6" s="8" t="s">
        <v>6</v>
      </c>
      <c r="D6" s="8" t="s">
        <v>7</v>
      </c>
      <c r="E6" s="9" t="s">
        <v>8</v>
      </c>
      <c r="F6" s="8" t="s">
        <v>9</v>
      </c>
      <c r="G6" s="9" t="s">
        <v>10</v>
      </c>
      <c r="H6" s="9" t="s">
        <v>11</v>
      </c>
      <c r="I6" s="10" t="s">
        <v>12</v>
      </c>
      <c r="J6" s="8" t="s">
        <v>13</v>
      </c>
    </row>
    <row r="7" spans="1:10" x14ac:dyDescent="0.25">
      <c r="A7" s="12">
        <v>1</v>
      </c>
      <c r="B7" s="8" t="str">
        <f>VLOOKUP($F7,'[1] стартДевушки'!$A$4:$F$352,2,FALSE)</f>
        <v xml:space="preserve">Радостева Анфиса </v>
      </c>
      <c r="C7" s="8">
        <f>VLOOKUP($F7,'[1] стартДевушки'!$A$4:$F$352,3,FALSE)</f>
        <v>2016</v>
      </c>
      <c r="D7" s="8" t="str">
        <f>VLOOKUP($F7,'[1] стартДевушки'!$A$4:$F$352,4,FALSE)</f>
        <v>ДЮСШ-Кудымкар</v>
      </c>
      <c r="E7" s="9">
        <f>VLOOKUP($F7,'[1] стартДевушки'!$A$4:$F$352,6,FALSE)</f>
        <v>6.9444444444444501E-3</v>
      </c>
      <c r="F7" s="13">
        <v>20</v>
      </c>
      <c r="G7" s="14">
        <v>1.037037037037037E-2</v>
      </c>
      <c r="H7" s="14">
        <f t="shared" ref="H7:H16" si="0">G7-E7</f>
        <v>3.4259259259259199E-3</v>
      </c>
      <c r="I7" s="10">
        <v>1</v>
      </c>
      <c r="J7" s="8" t="str">
        <f>VLOOKUP($F7,'[1] стартДевушки'!$A$4:$G$352,7,FALSE)</f>
        <v>Казаринов А.Л.</v>
      </c>
    </row>
    <row r="8" spans="1:10" x14ac:dyDescent="0.25">
      <c r="A8" s="12">
        <v>2</v>
      </c>
      <c r="B8" s="8" t="str">
        <f>VLOOKUP($F8,'[1] стартДевушки'!$A$4:$F$352,2,FALSE)</f>
        <v xml:space="preserve">Мальцева Дарья </v>
      </c>
      <c r="C8" s="8">
        <f>VLOOKUP($F8,'[1] стартДевушки'!$A$4:$F$352,3,FALSE)</f>
        <v>2016</v>
      </c>
      <c r="D8" s="8" t="str">
        <f>VLOOKUP($F8,'[1] стартДевушки'!$A$4:$F$352,4,FALSE)</f>
        <v>ДЮСШ-Кудымкар</v>
      </c>
      <c r="E8" s="9">
        <f>VLOOKUP($F8,'[1] стартДевушки'!$A$4:$F$352,6,FALSE)</f>
        <v>7.6388888888888904E-3</v>
      </c>
      <c r="F8" s="13">
        <v>22</v>
      </c>
      <c r="G8" s="14">
        <v>1.1331018518518518E-2</v>
      </c>
      <c r="H8" s="14">
        <f t="shared" si="0"/>
        <v>3.6921296296296277E-3</v>
      </c>
      <c r="I8" s="10">
        <v>2</v>
      </c>
      <c r="J8" s="8" t="str">
        <f>VLOOKUP($F8,'[1] стартДевушки'!$A$4:$G$352,7,FALSE)</f>
        <v>Попов Т.А.</v>
      </c>
    </row>
    <row r="9" spans="1:10" x14ac:dyDescent="0.25">
      <c r="A9" s="12">
        <v>3</v>
      </c>
      <c r="B9" s="8" t="str">
        <f>VLOOKUP($F9,'[1] стартДевушки'!$A$4:$F$352,2,FALSE)</f>
        <v xml:space="preserve">Галкина Арина </v>
      </c>
      <c r="C9" s="8">
        <f>VLOOKUP($F9,'[1] стартДевушки'!$A$4:$F$352,3,FALSE)</f>
        <v>2016</v>
      </c>
      <c r="D9" s="8" t="str">
        <f>VLOOKUP($F9,'[1] стартДевушки'!$A$4:$F$352,4,FALSE)</f>
        <v>ДЮСШ-Кудымкар</v>
      </c>
      <c r="E9" s="9">
        <f>VLOOKUP($F9,'[1] стартДевушки'!$A$4:$F$352,6,FALSE)</f>
        <v>8.6805555555555594E-3</v>
      </c>
      <c r="F9" s="13">
        <v>25</v>
      </c>
      <c r="G9" s="14">
        <v>1.3194444444444444E-2</v>
      </c>
      <c r="H9" s="14">
        <f t="shared" si="0"/>
        <v>4.513888888888885E-3</v>
      </c>
      <c r="I9" s="10">
        <v>3</v>
      </c>
      <c r="J9" s="8" t="str">
        <f>VLOOKUP($F9,'[1] стартДевушки'!$A$4:$G$352,7,FALSE)</f>
        <v>Попов Т.А.</v>
      </c>
    </row>
    <row r="10" spans="1:10" x14ac:dyDescent="0.25">
      <c r="A10" s="15">
        <v>4</v>
      </c>
      <c r="B10" s="16" t="str">
        <f>VLOOKUP($F10,'[1] стартДевушки'!$A$4:$F$352,2,FALSE)</f>
        <v xml:space="preserve">Никулина Мария </v>
      </c>
      <c r="C10" s="16">
        <f>VLOOKUP($F10,'[1] стартДевушки'!$A$4:$F$352,3,FALSE)</f>
        <v>2017</v>
      </c>
      <c r="D10" s="16" t="str">
        <f>VLOOKUP($F10,'[1] стартДевушки'!$A$4:$F$352,4,FALSE)</f>
        <v>ДЮСШ-Кудымкар</v>
      </c>
      <c r="E10" s="17">
        <f>VLOOKUP($F10,'[1] стартДевушки'!$A$4:$F$352,6,FALSE)</f>
        <v>7.2916666666666703E-3</v>
      </c>
      <c r="F10" s="18">
        <v>21</v>
      </c>
      <c r="G10" s="19">
        <v>1.2951388888888887E-2</v>
      </c>
      <c r="H10" s="19">
        <f t="shared" si="0"/>
        <v>5.659722222222217E-3</v>
      </c>
      <c r="I10" s="10">
        <v>4</v>
      </c>
      <c r="J10" s="16" t="str">
        <f>VLOOKUP($F10,'[1] стартДевушки'!$A$4:$G$352,7,FALSE)</f>
        <v>Попов Т.А.</v>
      </c>
    </row>
    <row r="11" spans="1:10" x14ac:dyDescent="0.25">
      <c r="A11" s="15">
        <v>5</v>
      </c>
      <c r="B11" s="16" t="str">
        <f>VLOOKUP($F11,'[1] стартДевушки'!$A$4:$F$352,2,FALSE)</f>
        <v>Щукова Лилия</v>
      </c>
      <c r="C11" s="16">
        <f>VLOOKUP($F11,'[1] стартДевушки'!$A$4:$F$352,3,FALSE)</f>
        <v>2015</v>
      </c>
      <c r="D11" s="16" t="str">
        <f>VLOOKUP($F11,'[1] стартДевушки'!$A$4:$F$352,4,FALSE)</f>
        <v>ДЮСШ-Корчевня</v>
      </c>
      <c r="E11" s="17">
        <f>VLOOKUP($F11,'[1] стартДевушки'!$A$4:$F$352,6,FALSE)</f>
        <v>5.5555555555555558E-3</v>
      </c>
      <c r="F11" s="18">
        <v>16</v>
      </c>
      <c r="G11" s="19">
        <v>1.2789351851851852E-2</v>
      </c>
      <c r="H11" s="19">
        <f t="shared" si="0"/>
        <v>7.2337962962962963E-3</v>
      </c>
      <c r="I11" s="10">
        <v>5</v>
      </c>
      <c r="J11" s="16" t="str">
        <f>VLOOKUP($F11,'[1] стартДевушки'!$A$4:$G$352,7,FALSE)</f>
        <v>Лесникова А.Н.</v>
      </c>
    </row>
    <row r="12" spans="1:10" x14ac:dyDescent="0.25">
      <c r="A12" s="15">
        <v>6</v>
      </c>
      <c r="B12" s="16" t="str">
        <f>VLOOKUP($F12,'[1] стартДевушки'!$A$4:$F$352,2,FALSE)</f>
        <v>Щукина Василиса</v>
      </c>
      <c r="C12" s="16">
        <f>VLOOKUP($F12,'[1] стартДевушки'!$A$4:$F$352,3,FALSE)</f>
        <v>2016</v>
      </c>
      <c r="D12" s="16" t="str">
        <f>VLOOKUP($F12,'[1] стартДевушки'!$A$4:$F$352,4,FALSE)</f>
        <v>ДЮСШ-Кува</v>
      </c>
      <c r="E12" s="17">
        <f>VLOOKUP($F12,'[1] стартДевушки'!$A$4:$F$352,6,FALSE)</f>
        <v>5.9027777777777776E-3</v>
      </c>
      <c r="F12" s="18">
        <v>17</v>
      </c>
      <c r="G12" s="19">
        <v>1.3356481481481483E-2</v>
      </c>
      <c r="H12" s="19">
        <f t="shared" si="0"/>
        <v>7.4537037037037054E-3</v>
      </c>
      <c r="I12" s="10">
        <v>6</v>
      </c>
      <c r="J12" s="16" t="str">
        <f>VLOOKUP($F12,'[1] стартДевушки'!$A$4:$G$352,7,FALSE)</f>
        <v>Отинов А.Д.</v>
      </c>
    </row>
    <row r="13" spans="1:10" x14ac:dyDescent="0.25">
      <c r="A13" s="15">
        <v>7</v>
      </c>
      <c r="B13" s="16" t="str">
        <f>VLOOKUP($F13,'[1] стартДевушки'!$A$4:$F$352,2,FALSE)</f>
        <v>Васькина Анна</v>
      </c>
      <c r="C13" s="16">
        <f>VLOOKUP($F13,'[1] стартДевушки'!$A$4:$F$352,3,FALSE)</f>
        <v>2016</v>
      </c>
      <c r="D13" s="16" t="str">
        <f>VLOOKUP($F13,'[1] стартДевушки'!$A$4:$F$352,4,FALSE)</f>
        <v>ДЮСШ-Корчевня</v>
      </c>
      <c r="E13" s="17">
        <f>VLOOKUP($F13,'[1] стартДевушки'!$A$4:$F$352,6,FALSE)</f>
        <v>9.0277777777777804E-3</v>
      </c>
      <c r="F13" s="18">
        <v>26</v>
      </c>
      <c r="G13" s="19">
        <v>1.7499999999999998E-2</v>
      </c>
      <c r="H13" s="19">
        <f t="shared" si="0"/>
        <v>8.4722222222222178E-3</v>
      </c>
      <c r="I13" s="10">
        <v>7</v>
      </c>
      <c r="J13" s="16" t="str">
        <f>VLOOKUP($F13,'[1] стартДевушки'!$A$4:$G$352,7,FALSE)</f>
        <v>Лесникова А.Н.</v>
      </c>
    </row>
    <row r="14" spans="1:10" x14ac:dyDescent="0.25">
      <c r="A14" s="15">
        <v>8</v>
      </c>
      <c r="B14" s="16" t="str">
        <f>VLOOKUP($F14,'[1] стартДевушки'!$A$4:$F$352,2,FALSE)</f>
        <v>Козлова Варвара</v>
      </c>
      <c r="C14" s="16">
        <f>VLOOKUP($F14,'[1] стартДевушки'!$A$4:$F$352,3,FALSE)</f>
        <v>2016</v>
      </c>
      <c r="D14" s="16" t="str">
        <f>VLOOKUP($F14,'[1] стартДевушки'!$A$4:$F$352,4,FALSE)</f>
        <v>ДЮСШ-Кува</v>
      </c>
      <c r="E14" s="17">
        <f>VLOOKUP($F14,'[1] стартДевушки'!$A$4:$F$352,6,FALSE)</f>
        <v>7.9861111111111105E-3</v>
      </c>
      <c r="F14" s="18">
        <v>23</v>
      </c>
      <c r="G14" s="19">
        <v>1.6793981481481483E-2</v>
      </c>
      <c r="H14" s="19">
        <f t="shared" si="0"/>
        <v>8.8078703703703722E-3</v>
      </c>
      <c r="I14" s="10">
        <v>8</v>
      </c>
      <c r="J14" s="16" t="str">
        <f>VLOOKUP($F14,'[1] стартДевушки'!$A$4:$G$352,7,FALSE)</f>
        <v>Отинов А.Д.</v>
      </c>
    </row>
    <row r="15" spans="1:10" x14ac:dyDescent="0.25">
      <c r="A15" s="15">
        <v>9</v>
      </c>
      <c r="B15" s="16" t="str">
        <f>VLOOKUP($F15,'[1] стартДевушки'!$A$4:$F$352,2,FALSE)</f>
        <v>Гусельникова Марьянна</v>
      </c>
      <c r="C15" s="16">
        <f>VLOOKUP($F15,'[1] стартДевушки'!$A$4:$F$352,3,FALSE)</f>
        <v>2016</v>
      </c>
      <c r="D15" s="16" t="str">
        <f>VLOOKUP($F15,'[1] стартДевушки'!$A$4:$F$352,4,FALSE)</f>
        <v>ДЮСШ-Корчевня</v>
      </c>
      <c r="E15" s="17">
        <f>VLOOKUP($F15,'[1] стартДевушки'!$A$4:$F$352,6,FALSE)</f>
        <v>8.3333333333333297E-3</v>
      </c>
      <c r="F15" s="18">
        <v>24</v>
      </c>
      <c r="G15" s="19">
        <v>1.7141203703703704E-2</v>
      </c>
      <c r="H15" s="19">
        <f t="shared" si="0"/>
        <v>8.8078703703703739E-3</v>
      </c>
      <c r="I15" s="10">
        <v>9</v>
      </c>
      <c r="J15" s="16" t="str">
        <f>VLOOKUP($F15,'[1] стартДевушки'!$A$4:$G$352,7,FALSE)</f>
        <v>Лесникова А.Н.</v>
      </c>
    </row>
    <row r="16" spans="1:10" x14ac:dyDescent="0.25">
      <c r="A16" s="15">
        <v>10</v>
      </c>
      <c r="B16" s="16" t="str">
        <f>VLOOKUP($F16,'[1] стартДевушки'!$A$4:$F$352,2,FALSE)</f>
        <v>Сыстерова Серафима</v>
      </c>
      <c r="C16" s="16">
        <f>VLOOKUP($F16,'[1] стартДевушки'!$A$4:$F$352,3,FALSE)</f>
        <v>2016</v>
      </c>
      <c r="D16" s="16" t="str">
        <f>VLOOKUP($F16,'[1] стартДевушки'!$A$4:$F$352,4,FALSE)</f>
        <v>ДЮСШ-Корчевня</v>
      </c>
      <c r="E16" s="17">
        <f>VLOOKUP($F16,'[1] стартДевушки'!$A$4:$F$352,6,FALSE)</f>
        <v>6.59722222222223E-3</v>
      </c>
      <c r="F16" s="18">
        <v>19</v>
      </c>
      <c r="G16" s="19">
        <v>1.5416666666666667E-2</v>
      </c>
      <c r="H16" s="19">
        <f t="shared" si="0"/>
        <v>8.8194444444444371E-3</v>
      </c>
      <c r="I16" s="10">
        <v>10</v>
      </c>
      <c r="J16" s="16" t="str">
        <f>VLOOKUP($F16,'[1] стартДевушки'!$A$4:$G$352,7,FALSE)</f>
        <v>Лесникова А.Н.</v>
      </c>
    </row>
    <row r="17" spans="1:10" x14ac:dyDescent="0.25">
      <c r="A17" s="20"/>
      <c r="B17" s="21"/>
      <c r="C17" s="21"/>
      <c r="D17" s="22"/>
      <c r="E17" s="23"/>
      <c r="F17" s="24"/>
      <c r="G17" s="25"/>
      <c r="H17" s="25"/>
      <c r="I17" s="26"/>
      <c r="J17" s="27"/>
    </row>
    <row r="18" spans="1:10" x14ac:dyDescent="0.25">
      <c r="A18"/>
      <c r="B18" s="50" t="s">
        <v>14</v>
      </c>
      <c r="C18" s="50"/>
      <c r="D18" s="6"/>
      <c r="E18" s="6"/>
      <c r="F18" s="6"/>
      <c r="G18" s="6"/>
      <c r="H18" s="6"/>
      <c r="I18" s="6"/>
    </row>
    <row r="19" spans="1:10" s="11" customFormat="1" x14ac:dyDescent="0.25">
      <c r="A19" s="8" t="s">
        <v>15</v>
      </c>
      <c r="B19" s="8" t="s">
        <v>5</v>
      </c>
      <c r="C19" s="8" t="s">
        <v>6</v>
      </c>
      <c r="D19" s="8" t="s">
        <v>7</v>
      </c>
      <c r="E19" s="9" t="s">
        <v>8</v>
      </c>
      <c r="F19" s="8" t="s">
        <v>9</v>
      </c>
      <c r="G19" s="9" t="s">
        <v>10</v>
      </c>
      <c r="H19" s="14" t="s">
        <v>11</v>
      </c>
      <c r="I19" s="8" t="s">
        <v>12</v>
      </c>
      <c r="J19" s="8" t="s">
        <v>16</v>
      </c>
    </row>
    <row r="20" spans="1:10" s="11" customFormat="1" x14ac:dyDescent="0.25">
      <c r="A20" s="16">
        <v>1</v>
      </c>
      <c r="B20" s="8" t="str">
        <f>VLOOKUP($F20,[1]стартЮноши!$A$4:$F$445,2,FALSE)</f>
        <v>Никитин Михаил</v>
      </c>
      <c r="C20" s="8">
        <f>VLOOKUP($F20,[1]стартЮноши!$A$4:$F$445,3,FALSE)</f>
        <v>2015</v>
      </c>
      <c r="D20" s="8" t="str">
        <f>VLOOKUP($F20,[1]стартЮноши!$A$4:$F$445,4,FALSE)</f>
        <v>ДЮСШ-Пешнигорт</v>
      </c>
      <c r="E20" s="9">
        <f>VLOOKUP($F20,[1]стартЮноши!$A$4:$F$445,6,FALSE)</f>
        <v>3.4722222222222199E-3</v>
      </c>
      <c r="F20" s="13">
        <v>10</v>
      </c>
      <c r="G20" s="14">
        <v>6.7129629629629622E-3</v>
      </c>
      <c r="H20" s="14">
        <f t="shared" ref="H20:H32" si="1">G20-E20</f>
        <v>3.2407407407407424E-3</v>
      </c>
      <c r="I20" s="10">
        <v>1</v>
      </c>
      <c r="J20" s="8" t="s">
        <v>17</v>
      </c>
    </row>
    <row r="21" spans="1:10" x14ac:dyDescent="0.25">
      <c r="A21" s="16">
        <v>2</v>
      </c>
      <c r="B21" s="8" t="str">
        <f>VLOOKUP($F21,[1]стартЮноши!$A$4:$F$445,2,FALSE)</f>
        <v xml:space="preserve">Никулин Иван </v>
      </c>
      <c r="C21" s="8">
        <f>VLOOKUP($F21,[1]стартЮноши!$A$4:$F$445,3,FALSE)</f>
        <v>2015</v>
      </c>
      <c r="D21" s="8" t="str">
        <f>VLOOKUP($F21,[1]стартЮноши!$A$4:$F$445,4,FALSE)</f>
        <v>ДЮСШ-Кудымкар</v>
      </c>
      <c r="E21" s="9">
        <f>VLOOKUP($F21,[1]стартЮноши!$A$4:$F$445,6,FALSE)</f>
        <v>3.81944444444444E-3</v>
      </c>
      <c r="F21" s="13">
        <v>11</v>
      </c>
      <c r="G21" s="14">
        <v>7.5462962962962966E-3</v>
      </c>
      <c r="H21" s="14">
        <f t="shared" si="1"/>
        <v>3.7268518518518566E-3</v>
      </c>
      <c r="I21" s="10">
        <v>2</v>
      </c>
      <c r="J21" s="8" t="s">
        <v>18</v>
      </c>
    </row>
    <row r="22" spans="1:10" x14ac:dyDescent="0.25">
      <c r="A22" s="16">
        <v>3</v>
      </c>
      <c r="B22" s="8" t="str">
        <f>VLOOKUP($F22,[1]стартЮноши!$A$4:$F$445,2,FALSE)</f>
        <v xml:space="preserve">Голев Кирилл </v>
      </c>
      <c r="C22" s="8">
        <f>VLOOKUP($F22,[1]стартЮноши!$A$4:$F$445,3,FALSE)</f>
        <v>2016</v>
      </c>
      <c r="D22" s="8" t="str">
        <f>VLOOKUP($F22,[1]стартЮноши!$A$4:$F$445,4,FALSE)</f>
        <v>ДЮСШ-Кудымкар</v>
      </c>
      <c r="E22" s="9">
        <f>VLOOKUP($F22,[1]стартЮноши!$A$4:$F$445,6,FALSE)</f>
        <v>1.38888888888889E-3</v>
      </c>
      <c r="F22" s="13">
        <v>4</v>
      </c>
      <c r="G22" s="14">
        <v>5.5787037037037038E-3</v>
      </c>
      <c r="H22" s="14">
        <f t="shared" si="1"/>
        <v>4.1898148148148137E-3</v>
      </c>
      <c r="I22" s="10">
        <v>3</v>
      </c>
      <c r="J22" s="8" t="s">
        <v>18</v>
      </c>
    </row>
    <row r="23" spans="1:10" x14ac:dyDescent="0.25">
      <c r="A23" s="16">
        <v>4</v>
      </c>
      <c r="B23" s="16" t="str">
        <f>VLOOKUP($F23,[1]стартЮноши!$A$4:$F$445,2,FALSE)</f>
        <v xml:space="preserve">Боталов Артём </v>
      </c>
      <c r="C23" s="16">
        <f>VLOOKUP($F23,[1]стартЮноши!$A$4:$F$445,3,FALSE)</f>
        <v>2015</v>
      </c>
      <c r="D23" s="16" t="str">
        <f>VLOOKUP($F23,[1]стартЮноши!$A$4:$F$445,4,FALSE)</f>
        <v>ДЮСШ-Кудымкар</v>
      </c>
      <c r="E23" s="17">
        <f>VLOOKUP($F23,[1]стартЮноши!$A$4:$F$445,6,FALSE)</f>
        <v>6.9444444444444447E-4</v>
      </c>
      <c r="F23" s="18">
        <v>2</v>
      </c>
      <c r="G23" s="19">
        <v>5.0925925925925921E-3</v>
      </c>
      <c r="H23" s="19">
        <f t="shared" si="1"/>
        <v>4.3981481481481476E-3</v>
      </c>
      <c r="I23" s="28">
        <v>4</v>
      </c>
      <c r="J23" s="16" t="s">
        <v>19</v>
      </c>
    </row>
    <row r="24" spans="1:10" x14ac:dyDescent="0.25">
      <c r="A24" s="16">
        <v>5</v>
      </c>
      <c r="B24" s="16" t="str">
        <f>VLOOKUP($F24,[1]стартЮноши!$A$4:$F$445,2,FALSE)</f>
        <v xml:space="preserve">Сабуров Кирилл </v>
      </c>
      <c r="C24" s="16">
        <f>VLOOKUP($F24,[1]стартЮноши!$A$4:$F$445,3,FALSE)</f>
        <v>2016</v>
      </c>
      <c r="D24" s="16" t="str">
        <f>VLOOKUP($F24,[1]стартЮноши!$A$4:$F$445,4,FALSE)</f>
        <v>ДЮСШ-Кудымкар</v>
      </c>
      <c r="E24" s="17">
        <f>VLOOKUP($F24,[1]стартЮноши!$A$4:$F$445,6,FALSE)</f>
        <v>4.5138888888888902E-3</v>
      </c>
      <c r="F24" s="18">
        <v>13</v>
      </c>
      <c r="G24" s="19">
        <v>9.1666666666666667E-3</v>
      </c>
      <c r="H24" s="19">
        <f t="shared" si="1"/>
        <v>4.6527777777777765E-3</v>
      </c>
      <c r="I24" s="28">
        <v>5</v>
      </c>
      <c r="J24" s="16" t="s">
        <v>19</v>
      </c>
    </row>
    <row r="25" spans="1:10" x14ac:dyDescent="0.25">
      <c r="A25" s="16">
        <v>6</v>
      </c>
      <c r="B25" s="29" t="s">
        <v>20</v>
      </c>
      <c r="C25" s="16">
        <v>2017</v>
      </c>
      <c r="D25" s="29" t="s">
        <v>21</v>
      </c>
      <c r="E25" s="17">
        <v>9.3749999999999997E-3</v>
      </c>
      <c r="F25" s="18">
        <v>27</v>
      </c>
      <c r="G25" s="19">
        <v>1.4432870370370372E-2</v>
      </c>
      <c r="H25" s="19">
        <f t="shared" si="1"/>
        <v>5.0578703703703723E-3</v>
      </c>
      <c r="I25" s="28">
        <v>6</v>
      </c>
      <c r="J25" s="16" t="str">
        <f>VLOOKUP($F25,'[1] стартДевушки'!$A$4:$G$352,7,FALSE)</f>
        <v>Попов С.А.</v>
      </c>
    </row>
    <row r="26" spans="1:10" x14ac:dyDescent="0.25">
      <c r="A26" s="16">
        <v>7</v>
      </c>
      <c r="B26" s="16" t="str">
        <f>VLOOKUP($F26,[1]стартЮноши!$A$4:$F$445,2,FALSE)</f>
        <v>Боталов Матвей</v>
      </c>
      <c r="C26" s="16">
        <f>VLOOKUP($F26,[1]стартЮноши!$A$4:$F$445,3,FALSE)</f>
        <v>2016</v>
      </c>
      <c r="D26" s="16" t="str">
        <f>VLOOKUP($F26,[1]стартЮноши!$A$4:$F$445,4,FALSE)</f>
        <v>ДЮСШ-Кува</v>
      </c>
      <c r="E26" s="17">
        <f>VLOOKUP($F26,[1]стартЮноши!$A$4:$F$445,6,FALSE)</f>
        <v>1.0416666666666667E-3</v>
      </c>
      <c r="F26" s="18">
        <v>3</v>
      </c>
      <c r="G26" s="19">
        <v>6.2615740740740748E-3</v>
      </c>
      <c r="H26" s="19">
        <f t="shared" si="1"/>
        <v>5.2199074074074083E-3</v>
      </c>
      <c r="I26" s="28">
        <v>7</v>
      </c>
      <c r="J26" s="16" t="s">
        <v>22</v>
      </c>
    </row>
    <row r="27" spans="1:10" x14ac:dyDescent="0.25">
      <c r="A27" s="16">
        <v>8</v>
      </c>
      <c r="B27" s="16" t="str">
        <f>VLOOKUP($F27,[1]стартЮноши!$A$4:$F$445,2,FALSE)</f>
        <v>Петров Василий</v>
      </c>
      <c r="C27" s="16">
        <f>VLOOKUP($F27,[1]стартЮноши!$A$4:$F$445,3,FALSE)</f>
        <v>2015</v>
      </c>
      <c r="D27" s="16" t="str">
        <f>VLOOKUP($F27,[1]стартЮноши!$A$4:$F$445,4,FALSE)</f>
        <v>ДЮСШ-Корчевня</v>
      </c>
      <c r="E27" s="17">
        <f>VLOOKUP($F27,[1]стартЮноши!$A$4:$F$445,6,FALSE)</f>
        <v>4.1666666666666597E-3</v>
      </c>
      <c r="F27" s="18">
        <v>12</v>
      </c>
      <c r="G27" s="19">
        <v>9.7685185185185184E-3</v>
      </c>
      <c r="H27" s="19">
        <f t="shared" si="1"/>
        <v>5.6018518518518587E-3</v>
      </c>
      <c r="I27" s="28">
        <v>8</v>
      </c>
      <c r="J27" s="16" t="s">
        <v>23</v>
      </c>
    </row>
    <row r="28" spans="1:10" x14ac:dyDescent="0.25">
      <c r="A28" s="16">
        <v>9</v>
      </c>
      <c r="B28" s="16" t="str">
        <f>VLOOKUP($F28,[1]стартЮноши!$A$4:$F$445,2,FALSE)</f>
        <v>Щукин Юрий</v>
      </c>
      <c r="C28" s="16">
        <f>VLOOKUP($F28,[1]стартЮноши!$A$4:$F$445,3,FALSE)</f>
        <v>2016</v>
      </c>
      <c r="D28" s="16" t="str">
        <f>VLOOKUP($F28,[1]стартЮноши!$A$4:$F$445,4,FALSE)</f>
        <v>ДЮСШ-Кува</v>
      </c>
      <c r="E28" s="17">
        <f>VLOOKUP($F28,[1]стартЮноши!$A$4:$F$445,6,FALSE)</f>
        <v>5.2083333333333504E-3</v>
      </c>
      <c r="F28" s="18">
        <v>15</v>
      </c>
      <c r="G28" s="19">
        <v>1.2060185185185186E-2</v>
      </c>
      <c r="H28" s="19">
        <f t="shared" si="1"/>
        <v>6.8518518518518355E-3</v>
      </c>
      <c r="I28" s="28">
        <v>9</v>
      </c>
      <c r="J28" s="16" t="s">
        <v>22</v>
      </c>
    </row>
    <row r="29" spans="1:10" x14ac:dyDescent="0.25">
      <c r="A29" s="16">
        <v>10</v>
      </c>
      <c r="B29" s="16" t="str">
        <f>VLOOKUP($F29,[1]стартЮноши!$A$4:$F$445,2,FALSE)</f>
        <v>Чугаев Матвей</v>
      </c>
      <c r="C29" s="16">
        <f>VLOOKUP($F29,[1]стартЮноши!$A$4:$F$445,3,FALSE)</f>
        <v>2016</v>
      </c>
      <c r="D29" s="16" t="str">
        <f>VLOOKUP($F29,[1]стартЮноши!$A$4:$F$445,4,FALSE)</f>
        <v>ДЮСШ-Кува</v>
      </c>
      <c r="E29" s="17">
        <f>VLOOKUP($F29,[1]стартЮноши!$A$4:$F$445,6,FALSE)</f>
        <v>4.8611111111111103E-3</v>
      </c>
      <c r="F29" s="18">
        <v>14</v>
      </c>
      <c r="G29" s="19">
        <v>1.1840277777777778E-2</v>
      </c>
      <c r="H29" s="19">
        <f t="shared" si="1"/>
        <v>6.9791666666666674E-3</v>
      </c>
      <c r="I29" s="28">
        <v>10</v>
      </c>
      <c r="J29" s="16" t="s">
        <v>22</v>
      </c>
    </row>
    <row r="30" spans="1:10" x14ac:dyDescent="0.25">
      <c r="A30" s="16">
        <v>11</v>
      </c>
      <c r="B30" s="16" t="str">
        <f>VLOOKUP($F30,[1]стартЮноши!$A$4:$F$445,2,FALSE)</f>
        <v xml:space="preserve">Белавин Андрей </v>
      </c>
      <c r="C30" s="16">
        <f>VLOOKUP($F30,[1]стартЮноши!$A$4:$F$445,3,FALSE)</f>
        <v>2016</v>
      </c>
      <c r="D30" s="16" t="str">
        <f>VLOOKUP($F30,[1]стартЮноши!$A$4:$F$445,4,FALSE)</f>
        <v>ДЮСШ-Кудымкар</v>
      </c>
      <c r="E30" s="17">
        <f>VLOOKUP($F30,[1]стартЮноши!$A$4:$F$445,6,FALSE)</f>
        <v>3.4722222222222224E-4</v>
      </c>
      <c r="F30" s="18">
        <v>1</v>
      </c>
      <c r="G30" s="19">
        <v>8.2523148148148148E-3</v>
      </c>
      <c r="H30" s="19">
        <f t="shared" si="1"/>
        <v>7.905092592592592E-3</v>
      </c>
      <c r="I30" s="28">
        <v>11</v>
      </c>
      <c r="J30" s="16" t="s">
        <v>19</v>
      </c>
    </row>
    <row r="31" spans="1:10" x14ac:dyDescent="0.25">
      <c r="A31" s="16">
        <v>12</v>
      </c>
      <c r="B31" s="16" t="str">
        <f>VLOOKUP($F31,[1]стартЮноши!$A$4:$F$445,2,FALSE)</f>
        <v>Гудовщиков Александр</v>
      </c>
      <c r="C31" s="16">
        <f>VLOOKUP($F31,[1]стартЮноши!$A$4:$F$445,3,FALSE)</f>
        <v>2015</v>
      </c>
      <c r="D31" s="16" t="str">
        <f>VLOOKUP($F31,[1]стартЮноши!$A$4:$F$445,4,FALSE)</f>
        <v>ДЮСШ-Белоево</v>
      </c>
      <c r="E31" s="17">
        <f>VLOOKUP($F31,[1]стартЮноши!$A$4:$F$445,6,FALSE)</f>
        <v>1.7361111111111099E-3</v>
      </c>
      <c r="F31" s="18">
        <v>5</v>
      </c>
      <c r="G31" s="19">
        <v>9.9305555555555553E-3</v>
      </c>
      <c r="H31" s="19">
        <f t="shared" si="1"/>
        <v>8.1944444444444452E-3</v>
      </c>
      <c r="I31" s="28">
        <v>12</v>
      </c>
      <c r="J31" s="16" t="s">
        <v>24</v>
      </c>
    </row>
    <row r="32" spans="1:10" x14ac:dyDescent="0.25">
      <c r="A32" s="16">
        <v>13</v>
      </c>
      <c r="B32" s="16" t="str">
        <f>VLOOKUP($F32,[1]стартЮноши!$A$4:$F$445,2,FALSE)</f>
        <v>Лесников Вадим</v>
      </c>
      <c r="C32" s="16">
        <f>VLOOKUP($F32,[1]стартЮноши!$A$4:$F$445,3,FALSE)</f>
        <v>2015</v>
      </c>
      <c r="D32" s="16" t="str">
        <f>VLOOKUP($F32,[1]стартЮноши!$A$4:$F$445,4,FALSE)</f>
        <v>ДЮСШ-Корчевня</v>
      </c>
      <c r="E32" s="17">
        <f>VLOOKUP($F32,[1]стартЮноши!$A$4:$F$445,6,FALSE)</f>
        <v>2.7777777777777801E-3</v>
      </c>
      <c r="F32" s="18">
        <v>8</v>
      </c>
      <c r="G32" s="19">
        <v>1.1018518518518518E-2</v>
      </c>
      <c r="H32" s="19">
        <f t="shared" si="1"/>
        <v>8.2407407407407377E-3</v>
      </c>
      <c r="I32" s="28">
        <v>13</v>
      </c>
      <c r="J32" s="16" t="s">
        <v>23</v>
      </c>
    </row>
    <row r="33" spans="1:10" x14ac:dyDescent="0.25">
      <c r="A33" s="22"/>
      <c r="B33" s="21"/>
      <c r="C33" s="21"/>
      <c r="D33" s="22"/>
      <c r="E33" s="23"/>
      <c r="F33" s="24"/>
      <c r="G33" s="25"/>
      <c r="H33" s="25"/>
      <c r="I33" s="30"/>
      <c r="J33" s="27"/>
    </row>
    <row r="34" spans="1:10" x14ac:dyDescent="0.25">
      <c r="A34"/>
      <c r="B34" s="50" t="s">
        <v>25</v>
      </c>
      <c r="C34" s="50"/>
      <c r="D34" s="6"/>
      <c r="E34" s="6"/>
      <c r="F34" s="6"/>
      <c r="G34" s="6"/>
      <c r="H34" s="6"/>
      <c r="I34" s="6"/>
    </row>
    <row r="35" spans="1:10" s="11" customFormat="1" x14ac:dyDescent="0.25">
      <c r="A35" s="8" t="s">
        <v>15</v>
      </c>
      <c r="B35" s="8" t="s">
        <v>5</v>
      </c>
      <c r="C35" s="8" t="s">
        <v>6</v>
      </c>
      <c r="D35" s="8" t="s">
        <v>7</v>
      </c>
      <c r="E35" s="9" t="s">
        <v>8</v>
      </c>
      <c r="F35" s="8" t="s">
        <v>9</v>
      </c>
      <c r="G35" s="9" t="s">
        <v>10</v>
      </c>
      <c r="H35" s="14" t="s">
        <v>11</v>
      </c>
      <c r="I35" s="8" t="s">
        <v>12</v>
      </c>
      <c r="J35" s="8" t="s">
        <v>16</v>
      </c>
    </row>
    <row r="36" spans="1:10" s="11" customFormat="1" x14ac:dyDescent="0.25">
      <c r="A36" s="31">
        <v>1</v>
      </c>
      <c r="B36" s="31" t="str">
        <f>VLOOKUP($F36,'[1] стартДевушки'!$A$4:$F$352,2,FALSE)</f>
        <v xml:space="preserve">Рискова Елизавета </v>
      </c>
      <c r="C36" s="31">
        <f>VLOOKUP($F36,'[1] стартДевушки'!$A$4:$F$352,3,FALSE)</f>
        <v>2013</v>
      </c>
      <c r="D36" s="31" t="str">
        <f>VLOOKUP($F36,'[1] стартДевушки'!$A$4:$F$352,4,FALSE)</f>
        <v>ДЮСШ-Кудымкар</v>
      </c>
      <c r="E36" s="32">
        <f>VLOOKUP($F36,'[1] стартДевушки'!$A$4:$F$352,6,FALSE)</f>
        <v>2.5000000000000001E-2</v>
      </c>
      <c r="F36" s="13">
        <v>72</v>
      </c>
      <c r="G36" s="14">
        <v>3.1805555555555552E-2</v>
      </c>
      <c r="H36" s="32">
        <f>G36-E36</f>
        <v>6.8055555555555508E-3</v>
      </c>
      <c r="I36" s="31">
        <v>1</v>
      </c>
      <c r="J36" s="8" t="str">
        <f>VLOOKUP($F36,'[1] стартДевушки'!$A$4:$G$352,7,FALSE)</f>
        <v>Попов Т.А.</v>
      </c>
    </row>
    <row r="37" spans="1:10" s="33" customFormat="1" x14ac:dyDescent="0.25">
      <c r="A37" s="31">
        <v>2</v>
      </c>
      <c r="B37" s="31" t="str">
        <f>VLOOKUP($F37,'[1] стартДевушки'!$A$4:$F$352,2,FALSE)</f>
        <v xml:space="preserve">Радостева Алиса </v>
      </c>
      <c r="C37" s="31">
        <f>VLOOKUP($F37,'[1] стартДевушки'!$A$4:$F$352,3,FALSE)</f>
        <v>2013</v>
      </c>
      <c r="D37" s="31" t="str">
        <f>VLOOKUP($F37,'[1] стартДевушки'!$A$4:$F$352,4,FALSE)</f>
        <v>ДЮСШ-Кудымкар</v>
      </c>
      <c r="E37" s="32">
        <f>VLOOKUP($F37,'[1] стартДевушки'!$A$4:$F$352,6,FALSE)</f>
        <v>2.5347222222222202E-2</v>
      </c>
      <c r="F37" s="13">
        <v>73</v>
      </c>
      <c r="G37" s="14">
        <v>3.2696759259259259E-2</v>
      </c>
      <c r="H37" s="32">
        <f>G37-E37</f>
        <v>7.3495370370370572E-3</v>
      </c>
      <c r="I37" s="31">
        <v>2</v>
      </c>
      <c r="J37" s="8" t="str">
        <f>VLOOKUP($F37,'[1] стартДевушки'!$A$4:$G$352,7,FALSE)</f>
        <v>Попов Т.А.</v>
      </c>
    </row>
    <row r="38" spans="1:10" s="34" customFormat="1" x14ac:dyDescent="0.25">
      <c r="A38" s="31">
        <v>3</v>
      </c>
      <c r="B38" s="31" t="s">
        <v>26</v>
      </c>
      <c r="C38" s="31">
        <v>2014</v>
      </c>
      <c r="D38" s="31" t="s">
        <v>27</v>
      </c>
      <c r="E38" s="17">
        <f>VLOOKUP($F38,[1]стартЮноши!$A$4:$F$445,6,FALSE)</f>
        <v>1.59722222222222E-2</v>
      </c>
      <c r="F38" s="16">
        <v>46</v>
      </c>
      <c r="G38" s="17">
        <v>2.6550925925925926E-2</v>
      </c>
      <c r="H38" s="17">
        <f>G38-E38</f>
        <v>1.0578703703703726E-2</v>
      </c>
      <c r="I38" s="31">
        <v>3</v>
      </c>
      <c r="J38" s="8" t="s">
        <v>28</v>
      </c>
    </row>
    <row r="39" spans="1:10" s="34" customFormat="1" x14ac:dyDescent="0.25">
      <c r="A39" s="35">
        <v>4</v>
      </c>
      <c r="B39" s="35" t="str">
        <f>VLOOKUP($F39,'[1] стартДевушки'!$A$4:$F$352,2,FALSE)</f>
        <v xml:space="preserve">Кудымова Ирина </v>
      </c>
      <c r="C39" s="35">
        <f>VLOOKUP($F39,'[1] стартДевушки'!$A$4:$F$352,3,FALSE)</f>
        <v>2014</v>
      </c>
      <c r="D39" s="35" t="str">
        <f>VLOOKUP($F39,'[1] стартДевушки'!$A$4:$F$352,4,FALSE)</f>
        <v>ДЮСШ-Кудымкар</v>
      </c>
      <c r="E39" s="36">
        <f>VLOOKUP($F39,'[1] стартДевушки'!$A$4:$F$352,6,FALSE)</f>
        <v>2.6388888888888899E-2</v>
      </c>
      <c r="F39" s="18">
        <v>76</v>
      </c>
      <c r="G39" s="19">
        <v>3.7905092592592594E-2</v>
      </c>
      <c r="H39" s="36">
        <f>G39-E39</f>
        <v>1.1516203703703695E-2</v>
      </c>
      <c r="I39" s="35">
        <v>4</v>
      </c>
      <c r="J39" s="16" t="str">
        <f>VLOOKUP($F39,'[1] стартДевушки'!$A$4:$G$352,7,FALSE)</f>
        <v>Попов Т.А.</v>
      </c>
    </row>
    <row r="40" spans="1:10" x14ac:dyDescent="0.25">
      <c r="A40" s="31">
        <v>5</v>
      </c>
      <c r="B40" s="35" t="str">
        <f>VLOOKUP($F40,'[1] стартДевушки'!$A$4:$F$352,2,FALSE)</f>
        <v xml:space="preserve">Гусельникова Ксения </v>
      </c>
      <c r="C40" s="35">
        <f>VLOOKUP($F40,'[1] стартДевушки'!$A$4:$F$352,3,FALSE)</f>
        <v>2014</v>
      </c>
      <c r="D40" s="35" t="str">
        <f>VLOOKUP($F40,'[1] стартДевушки'!$A$4:$F$352,4,FALSE)</f>
        <v>ДЮСШ-Кудымкар</v>
      </c>
      <c r="E40" s="36">
        <f>VLOOKUP($F40,'[1] стартДевушки'!$A$4:$F$352,6,FALSE)</f>
        <v>2.6736111111111301E-2</v>
      </c>
      <c r="F40" s="18">
        <v>77</v>
      </c>
      <c r="G40" s="19">
        <v>3.9722222222222221E-2</v>
      </c>
      <c r="H40" s="36">
        <f>G40-E40</f>
        <v>1.2986111111110921E-2</v>
      </c>
      <c r="I40" s="31">
        <v>5</v>
      </c>
      <c r="J40" s="16" t="str">
        <f>VLOOKUP($F40,'[1] стартДевушки'!$A$4:$G$352,7,FALSE)</f>
        <v>Казаринов А.Л.</v>
      </c>
    </row>
    <row r="41" spans="1:10" x14ac:dyDescent="0.25">
      <c r="A41" s="31"/>
      <c r="B41" s="37"/>
      <c r="C41" s="38"/>
      <c r="D41" s="35"/>
      <c r="E41" s="36"/>
      <c r="F41" s="18"/>
      <c r="G41" s="19"/>
      <c r="H41" s="36"/>
      <c r="I41" s="35"/>
      <c r="J41" s="16"/>
    </row>
    <row r="42" spans="1:10" x14ac:dyDescent="0.25">
      <c r="A42" s="31"/>
      <c r="B42" s="48" t="s">
        <v>29</v>
      </c>
      <c r="C42" s="49"/>
      <c r="D42" s="31"/>
      <c r="E42" s="32"/>
      <c r="F42" s="13"/>
      <c r="G42" s="14"/>
      <c r="H42" s="32"/>
      <c r="I42" s="31"/>
      <c r="J42" s="8"/>
    </row>
    <row r="43" spans="1:10" s="39" customFormat="1" x14ac:dyDescent="0.25">
      <c r="A43" s="31">
        <v>1</v>
      </c>
      <c r="B43" s="31" t="str">
        <f>VLOOKUP($F43,'[1] стартДевушки'!$A$4:$F$352,2,FALSE)</f>
        <v>Радостева Владислава</v>
      </c>
      <c r="C43" s="31">
        <f>VLOOKUP($F43,'[1] стартДевушки'!$A$4:$F$352,3,FALSE)</f>
        <v>2012</v>
      </c>
      <c r="D43" s="31" t="str">
        <f>VLOOKUP($F43,'[1] стартДевушки'!$A$4:$F$352,4,FALSE)</f>
        <v>ДЮСШ-В-Иньва</v>
      </c>
      <c r="E43" s="32">
        <f>VLOOKUP($F43,'[1] стартДевушки'!$A$4:$F$352,6,FALSE)</f>
        <v>2.3958333333333331E-2</v>
      </c>
      <c r="F43" s="13">
        <v>69</v>
      </c>
      <c r="G43" s="14">
        <v>3.0393518518518518E-2</v>
      </c>
      <c r="H43" s="32">
        <f>G43-E43</f>
        <v>6.4351851851851861E-3</v>
      </c>
      <c r="I43" s="31">
        <v>1</v>
      </c>
      <c r="J43" s="8" t="str">
        <f>VLOOKUP($F43,'[1] стартДевушки'!$A$4:$G$352,7,FALSE)</f>
        <v>Харина М.М.</v>
      </c>
    </row>
    <row r="44" spans="1:10" x14ac:dyDescent="0.25">
      <c r="A44" s="31">
        <v>2</v>
      </c>
      <c r="B44" s="31" t="str">
        <f>VLOOKUP($F44,'[1] стартДевушки'!$A$4:$F$352,2,FALSE)</f>
        <v xml:space="preserve">Рычкова Милана </v>
      </c>
      <c r="C44" s="31">
        <f>VLOOKUP($F44,'[1] стартДевушки'!$A$4:$F$352,3,FALSE)</f>
        <v>2012</v>
      </c>
      <c r="D44" s="31" t="str">
        <f>VLOOKUP($F44,'[1] стартДевушки'!$A$4:$F$352,4,FALSE)</f>
        <v>ДЮСШ-Кудымкар</v>
      </c>
      <c r="E44" s="32">
        <f>VLOOKUP($F44,'[1] стартДевушки'!$A$4:$F$352,6,FALSE)</f>
        <v>2.361111111111111E-2</v>
      </c>
      <c r="F44" s="13">
        <v>68</v>
      </c>
      <c r="G44" s="14">
        <v>3.0381944444444444E-2</v>
      </c>
      <c r="H44" s="32">
        <f>G44-E44</f>
        <v>6.7708333333333336E-3</v>
      </c>
      <c r="I44" s="31">
        <v>2</v>
      </c>
      <c r="J44" s="8" t="str">
        <f>VLOOKUP($F44,'[1] стартДевушки'!$A$4:$G$352,7,FALSE)</f>
        <v>Казаринов А.Л.</v>
      </c>
    </row>
    <row r="45" spans="1:10" x14ac:dyDescent="0.25">
      <c r="A45" s="31">
        <v>3</v>
      </c>
      <c r="B45" s="31" t="str">
        <f>VLOOKUP($F45,'[1] стартДевушки'!$A$4:$F$352,2,FALSE)</f>
        <v xml:space="preserve">Мехоношина Ангелина </v>
      </c>
      <c r="C45" s="31">
        <f>VLOOKUP($F45,'[1] стартДевушки'!$A$4:$F$352,3,FALSE)</f>
        <v>2012</v>
      </c>
      <c r="D45" s="31" t="str">
        <f>VLOOKUP($F45,'[1] стартДевушки'!$A$4:$F$352,4,FALSE)</f>
        <v>ДЮСШ-Кудымкар</v>
      </c>
      <c r="E45" s="32">
        <f>VLOOKUP($F45,'[1] стартДевушки'!$A$4:$F$352,6,FALSE)</f>
        <v>2.43055555555555E-2</v>
      </c>
      <c r="F45" s="13">
        <v>70</v>
      </c>
      <c r="G45" s="14">
        <v>3.1608796296296295E-2</v>
      </c>
      <c r="H45" s="32">
        <f>G45-E45</f>
        <v>7.3032407407407941E-3</v>
      </c>
      <c r="I45" s="31">
        <v>3</v>
      </c>
      <c r="J45" s="8" t="str">
        <f>VLOOKUP($F45,'[1] стартДевушки'!$A$4:$G$352,7,FALSE)</f>
        <v>Казаринов А.Л.</v>
      </c>
    </row>
    <row r="46" spans="1:10" x14ac:dyDescent="0.25">
      <c r="A46" s="35">
        <v>4</v>
      </c>
      <c r="B46" s="35" t="str">
        <f>VLOOKUP($F46,'[1] стартДевушки'!$A$4:$F$352,2,FALSE)</f>
        <v xml:space="preserve">Сабурова Яна </v>
      </c>
      <c r="C46" s="35">
        <f>VLOOKUP($F46,'[1] стартДевушки'!$A$4:$F$352,3,FALSE)</f>
        <v>2012</v>
      </c>
      <c r="D46" s="35" t="str">
        <f>VLOOKUP($F46,'[1] стартДевушки'!$A$4:$F$352,4,FALSE)</f>
        <v>ДЮСШ-Кудымкар</v>
      </c>
      <c r="E46" s="36">
        <f>VLOOKUP($F46,'[1] стартДевушки'!$A$4:$F$352,6,FALSE)</f>
        <v>2.326388888888889E-2</v>
      </c>
      <c r="F46" s="18">
        <v>67</v>
      </c>
      <c r="G46" s="19">
        <v>3.4374999999999996E-2</v>
      </c>
      <c r="H46" s="36">
        <f>G46-E46</f>
        <v>1.1111111111111106E-2</v>
      </c>
      <c r="I46" s="35">
        <v>4</v>
      </c>
      <c r="J46" s="16" t="str">
        <f>VLOOKUP($F46,'[1] стартДевушки'!$A$4:$G$352,7,FALSE)</f>
        <v>Казаринов А.Л.</v>
      </c>
    </row>
    <row r="47" spans="1:10" x14ac:dyDescent="0.25">
      <c r="A47" s="35">
        <v>5</v>
      </c>
      <c r="B47" s="35" t="str">
        <f>VLOOKUP($F47,'[1] стартДевушки'!$A$4:$F$352,2,FALSE)</f>
        <v>Тотьмянина Дарина</v>
      </c>
      <c r="C47" s="35">
        <f>VLOOKUP($F47,'[1] стартДевушки'!$A$4:$F$352,3,FALSE)</f>
        <v>2011</v>
      </c>
      <c r="D47" s="35" t="str">
        <f>VLOOKUP($F47,'[1] стартДевушки'!$A$4:$F$352,4,FALSE)</f>
        <v>ДЮСШ-Кудымкар</v>
      </c>
      <c r="E47" s="36">
        <f>VLOOKUP($F47,'[1] стартДевушки'!$A$4:$F$352,6,FALSE)</f>
        <v>2.7083333333333601E-2</v>
      </c>
      <c r="F47" s="18">
        <v>78</v>
      </c>
      <c r="G47" s="19">
        <v>3.8217592592592588E-2</v>
      </c>
      <c r="H47" s="36">
        <f>G47-E47</f>
        <v>1.1134259259258986E-2</v>
      </c>
      <c r="I47" s="35">
        <v>5</v>
      </c>
      <c r="J47" s="16" t="str">
        <f>VLOOKUP($F47,'[1] стартДевушки'!$A$4:$G$352,7,FALSE)</f>
        <v>Попов С.А.</v>
      </c>
    </row>
    <row r="48" spans="1:10" x14ac:dyDescent="0.25">
      <c r="A48" s="40"/>
      <c r="B48" s="41"/>
      <c r="C48" s="41"/>
      <c r="D48" s="40"/>
      <c r="E48" s="42"/>
      <c r="F48" s="24"/>
      <c r="G48" s="25"/>
      <c r="H48" s="42"/>
      <c r="I48" s="40"/>
      <c r="J48" s="22"/>
    </row>
    <row r="49" spans="1:10" x14ac:dyDescent="0.25">
      <c r="A49"/>
      <c r="B49" s="43" t="s">
        <v>30</v>
      </c>
      <c r="C49" s="43"/>
      <c r="D49" s="6"/>
      <c r="E49" s="6"/>
      <c r="F49" s="6"/>
      <c r="G49" s="6"/>
      <c r="H49" s="6"/>
      <c r="I49" s="6"/>
    </row>
    <row r="50" spans="1:10" x14ac:dyDescent="0.25">
      <c r="A50" s="8" t="s">
        <v>15</v>
      </c>
      <c r="B50" s="8" t="s">
        <v>5</v>
      </c>
      <c r="C50" s="8" t="s">
        <v>6</v>
      </c>
      <c r="D50" s="8" t="s">
        <v>7</v>
      </c>
      <c r="E50" s="9" t="s">
        <v>8</v>
      </c>
      <c r="F50" s="8" t="s">
        <v>9</v>
      </c>
      <c r="G50" s="9" t="s">
        <v>10</v>
      </c>
      <c r="H50" s="14" t="s">
        <v>11</v>
      </c>
      <c r="I50" s="8" t="s">
        <v>12</v>
      </c>
      <c r="J50" s="8" t="s">
        <v>16</v>
      </c>
    </row>
    <row r="51" spans="1:10" x14ac:dyDescent="0.25">
      <c r="A51" s="8">
        <v>1</v>
      </c>
      <c r="B51" s="8" t="str">
        <f>VLOOKUP($F51,[1]стартЮноши!$A$4:$F$445,2,FALSE)</f>
        <v>Парфилов Роман</v>
      </c>
      <c r="C51" s="8">
        <f>VLOOKUP($F51,[1]стартЮноши!$A$4:$F$445,3,FALSE)</f>
        <v>2013</v>
      </c>
      <c r="D51" s="8" t="str">
        <f>VLOOKUP($F51,[1]стартЮноши!$A$4:$F$445,4,FALSE)</f>
        <v>ДЮСШ-Кува</v>
      </c>
      <c r="E51" s="9">
        <f>VLOOKUP($F51,[1]стартЮноши!$A$4:$F$445,6,FALSE)</f>
        <v>2.1180555555555501E-2</v>
      </c>
      <c r="F51" s="13">
        <v>61</v>
      </c>
      <c r="G51" s="14">
        <v>2.8993055555555553E-2</v>
      </c>
      <c r="H51" s="14">
        <f t="shared" ref="H51:H65" si="2">G51-E51</f>
        <v>7.812500000000052E-3</v>
      </c>
      <c r="I51" s="10">
        <v>1</v>
      </c>
      <c r="J51" s="8" t="s">
        <v>31</v>
      </c>
    </row>
    <row r="52" spans="1:10" x14ac:dyDescent="0.25">
      <c r="A52" s="8">
        <v>2</v>
      </c>
      <c r="B52" s="8" t="str">
        <f>VLOOKUP($F52,[1]стартЮноши!$A$4:$F$445,2,FALSE)</f>
        <v xml:space="preserve">Тотьмянин Владислав </v>
      </c>
      <c r="C52" s="8">
        <f>VLOOKUP($F52,[1]стартЮноши!$A$4:$F$445,3,FALSE)</f>
        <v>2014</v>
      </c>
      <c r="D52" s="8" t="str">
        <f>VLOOKUP($F52,[1]стартЮноши!$A$4:$F$445,4,FALSE)</f>
        <v>ДЮСШ-Кудымкар</v>
      </c>
      <c r="E52" s="9">
        <f>VLOOKUP($F52,[1]стартЮноши!$A$4:$F$445,6,FALSE)</f>
        <v>1.9097222222222199E-2</v>
      </c>
      <c r="F52" s="13">
        <v>55</v>
      </c>
      <c r="G52" s="14">
        <v>2.6956018518518522E-2</v>
      </c>
      <c r="H52" s="14">
        <f t="shared" si="2"/>
        <v>7.858796296296322E-3</v>
      </c>
      <c r="I52" s="10">
        <v>2</v>
      </c>
      <c r="J52" s="8" t="s">
        <v>19</v>
      </c>
    </row>
    <row r="53" spans="1:10" x14ac:dyDescent="0.25">
      <c r="A53" s="8">
        <v>3</v>
      </c>
      <c r="B53" s="8" t="str">
        <f>VLOOKUP($F53,[1]стартЮноши!$A$4:$F$445,2,FALSE)</f>
        <v xml:space="preserve">Гущин Роман </v>
      </c>
      <c r="C53" s="8">
        <f>VLOOKUP($F53,[1]стартЮноши!$A$4:$F$445,3,FALSE)</f>
        <v>2013</v>
      </c>
      <c r="D53" s="8" t="str">
        <f>VLOOKUP($F53,[1]стартЮноши!$A$4:$F$445,4,FALSE)</f>
        <v>ДЮСШ-Кудымкар</v>
      </c>
      <c r="E53" s="9">
        <f>VLOOKUP($F53,[1]стартЮноши!$A$4:$F$445,6,FALSE)</f>
        <v>2.2916666666666599E-2</v>
      </c>
      <c r="F53" s="13">
        <v>66</v>
      </c>
      <c r="G53" s="14">
        <v>3.096064814814815E-2</v>
      </c>
      <c r="H53" s="14">
        <f t="shared" si="2"/>
        <v>8.0439814814815512E-3</v>
      </c>
      <c r="I53" s="10">
        <v>3</v>
      </c>
      <c r="J53" s="8" t="s">
        <v>19</v>
      </c>
    </row>
    <row r="54" spans="1:10" x14ac:dyDescent="0.25">
      <c r="A54" s="16">
        <v>4</v>
      </c>
      <c r="B54" s="29" t="s">
        <v>32</v>
      </c>
      <c r="C54" s="16">
        <v>2014</v>
      </c>
      <c r="D54" s="29" t="s">
        <v>27</v>
      </c>
      <c r="E54" s="17">
        <v>2.8125000000000001E-2</v>
      </c>
      <c r="F54" s="18">
        <v>81</v>
      </c>
      <c r="G54" s="19">
        <v>3.6180555555555556E-2</v>
      </c>
      <c r="H54" s="19">
        <f t="shared" si="2"/>
        <v>8.0555555555555554E-3</v>
      </c>
      <c r="I54" s="28">
        <v>4</v>
      </c>
      <c r="J54" s="16" t="str">
        <f>VLOOKUP($F54,'[1] стартДевушки'!$A$4:$G$352,7,FALSE)</f>
        <v>Попов С.А.</v>
      </c>
    </row>
    <row r="55" spans="1:10" x14ac:dyDescent="0.25">
      <c r="A55" s="16">
        <v>5</v>
      </c>
      <c r="B55" s="16" t="str">
        <f>VLOOKUP($F55,[1]стартЮноши!$A$4:$F$445,2,FALSE)</f>
        <v xml:space="preserve">Радостев Денис </v>
      </c>
      <c r="C55" s="16">
        <f>VLOOKUP($F55,[1]стартЮноши!$A$4:$F$445,3,FALSE)</f>
        <v>2013</v>
      </c>
      <c r="D55" s="16" t="str">
        <f>VLOOKUP($F55,[1]стартЮноши!$A$4:$F$445,4,FALSE)</f>
        <v>ДЮСШ-Кудымкар</v>
      </c>
      <c r="E55" s="17">
        <f>VLOOKUP($F55,[1]стартЮноши!$A$4:$F$445,6,FALSE)</f>
        <v>2.0138888888888901E-2</v>
      </c>
      <c r="F55" s="18">
        <v>58</v>
      </c>
      <c r="G55" s="19">
        <v>2.8680555555555553E-2</v>
      </c>
      <c r="H55" s="19">
        <f t="shared" si="2"/>
        <v>8.5416666666666523E-3</v>
      </c>
      <c r="I55" s="28">
        <v>5</v>
      </c>
      <c r="J55" s="16" t="s">
        <v>18</v>
      </c>
    </row>
    <row r="56" spans="1:10" x14ac:dyDescent="0.25">
      <c r="A56" s="16">
        <v>6</v>
      </c>
      <c r="B56" s="29" t="s">
        <v>33</v>
      </c>
      <c r="C56" s="16">
        <v>2014</v>
      </c>
      <c r="D56" s="29" t="s">
        <v>27</v>
      </c>
      <c r="E56" s="17">
        <v>2.7777777777777776E-2</v>
      </c>
      <c r="F56" s="18">
        <v>80</v>
      </c>
      <c r="G56" s="19">
        <v>3.6342592592592593E-2</v>
      </c>
      <c r="H56" s="19">
        <f t="shared" si="2"/>
        <v>8.5648148148148168E-3</v>
      </c>
      <c r="I56" s="28">
        <v>6</v>
      </c>
      <c r="J56" s="16" t="str">
        <f>VLOOKUP($F56,'[1] стартДевушки'!$A$4:$G$352,7,FALSE)</f>
        <v>Попов С.А.</v>
      </c>
    </row>
    <row r="57" spans="1:10" x14ac:dyDescent="0.25">
      <c r="A57" s="16">
        <v>7</v>
      </c>
      <c r="B57" s="29" t="s">
        <v>34</v>
      </c>
      <c r="C57" s="16">
        <v>2013</v>
      </c>
      <c r="D57" s="29" t="s">
        <v>27</v>
      </c>
      <c r="E57" s="17">
        <v>2.7430555555555555E-2</v>
      </c>
      <c r="F57" s="18">
        <v>79</v>
      </c>
      <c r="G57" s="19">
        <v>3.6168981481481483E-2</v>
      </c>
      <c r="H57" s="19">
        <f t="shared" si="2"/>
        <v>8.7384259259259273E-3</v>
      </c>
      <c r="I57" s="28">
        <v>7</v>
      </c>
      <c r="J57" s="16" t="str">
        <f>VLOOKUP($F57,'[1] стартДевушки'!$A$4:$G$352,7,FALSE)</f>
        <v>Попов С.А.</v>
      </c>
    </row>
    <row r="58" spans="1:10" x14ac:dyDescent="0.25">
      <c r="A58" s="16">
        <v>8</v>
      </c>
      <c r="B58" s="29" t="s">
        <v>35</v>
      </c>
      <c r="C58" s="16">
        <v>2013</v>
      </c>
      <c r="D58" s="29" t="s">
        <v>27</v>
      </c>
      <c r="E58" s="17">
        <v>2.8472222222222222E-2</v>
      </c>
      <c r="F58" s="18">
        <v>82</v>
      </c>
      <c r="G58" s="19">
        <v>3.9097222222222221E-2</v>
      </c>
      <c r="H58" s="19">
        <f t="shared" si="2"/>
        <v>1.0624999999999999E-2</v>
      </c>
      <c r="I58" s="28">
        <v>8</v>
      </c>
      <c r="J58" s="16" t="str">
        <f>VLOOKUP($F58,'[1] стартДевушки'!$A$4:$G$352,7,FALSE)</f>
        <v>Попов С.А.</v>
      </c>
    </row>
    <row r="59" spans="1:10" x14ac:dyDescent="0.25">
      <c r="A59" s="16">
        <v>9</v>
      </c>
      <c r="B59" s="16" t="str">
        <f>VLOOKUP($F59,[1]стартЮноши!$A$4:$F$445,2,FALSE)</f>
        <v>Подъянов Владислав</v>
      </c>
      <c r="C59" s="16">
        <f>VLOOKUP($F59,[1]стартЮноши!$A$4:$F$445,3,FALSE)</f>
        <v>2014</v>
      </c>
      <c r="D59" s="16" t="str">
        <f>VLOOKUP($F59,[1]стартЮноши!$A$4:$F$445,4,FALSE)</f>
        <v>ДЮСШ-Белоево</v>
      </c>
      <c r="E59" s="17">
        <f>VLOOKUP($F59,[1]стартЮноши!$A$4:$F$445,6,FALSE)</f>
        <v>2.0486111111111101E-2</v>
      </c>
      <c r="F59" s="18">
        <v>59</v>
      </c>
      <c r="G59" s="19">
        <v>3.1192129629629629E-2</v>
      </c>
      <c r="H59" s="19">
        <f t="shared" si="2"/>
        <v>1.0706018518518528E-2</v>
      </c>
      <c r="I59" s="28">
        <v>9</v>
      </c>
      <c r="J59" s="16" t="s">
        <v>24</v>
      </c>
    </row>
    <row r="60" spans="1:10" x14ac:dyDescent="0.25">
      <c r="A60" s="16">
        <v>10</v>
      </c>
      <c r="B60" s="16" t="str">
        <f>VLOOKUP($F60,[1]стартЮноши!$A$4:$F$445,2,FALSE)</f>
        <v>Тотьмянин Сергей</v>
      </c>
      <c r="C60" s="16">
        <f>VLOOKUP($F60,[1]стартЮноши!$A$4:$F$445,3,FALSE)</f>
        <v>2013</v>
      </c>
      <c r="D60" s="16" t="str">
        <f>VLOOKUP($F60,[1]стартЮноши!$A$4:$F$445,4,FALSE)</f>
        <v>ДЮСШ-Белоево</v>
      </c>
      <c r="E60" s="17">
        <f>VLOOKUP($F60,[1]стартЮноши!$A$4:$F$445,6,FALSE)</f>
        <v>1.8749999999999999E-2</v>
      </c>
      <c r="F60" s="18">
        <v>54</v>
      </c>
      <c r="G60" s="19">
        <v>3.0601851851851852E-2</v>
      </c>
      <c r="H60" s="19">
        <f t="shared" si="2"/>
        <v>1.1851851851851853E-2</v>
      </c>
      <c r="I60" s="28">
        <v>10</v>
      </c>
      <c r="J60" s="16" t="s">
        <v>24</v>
      </c>
    </row>
    <row r="61" spans="1:10" x14ac:dyDescent="0.25">
      <c r="A61" s="16">
        <v>11</v>
      </c>
      <c r="B61" s="16" t="str">
        <f>VLOOKUP($F61,[1]стартЮноши!$A$4:$F$445,2,FALSE)</f>
        <v>Коньшин Руслан</v>
      </c>
      <c r="C61" s="16">
        <f>VLOOKUP($F61,[1]стартЮноши!$A$4:$F$445,3,FALSE)</f>
        <v>2014</v>
      </c>
      <c r="D61" s="16" t="str">
        <f>VLOOKUP($F61,[1]стартЮноши!$A$4:$F$445,4,FALSE)</f>
        <v>ДЮСШ-Белоево</v>
      </c>
      <c r="E61" s="17">
        <f>VLOOKUP($F61,[1]стартЮноши!$A$4:$F$445,6,FALSE)</f>
        <v>2.1874999999999999E-2</v>
      </c>
      <c r="F61" s="18">
        <v>63</v>
      </c>
      <c r="G61" s="19">
        <v>3.6979166666666667E-2</v>
      </c>
      <c r="H61" s="19">
        <f t="shared" si="2"/>
        <v>1.5104166666666669E-2</v>
      </c>
      <c r="I61" s="28">
        <v>11</v>
      </c>
      <c r="J61" s="16" t="s">
        <v>24</v>
      </c>
    </row>
    <row r="62" spans="1:10" x14ac:dyDescent="0.25">
      <c r="A62" s="16">
        <v>12</v>
      </c>
      <c r="B62" s="16" t="str">
        <f>VLOOKUP($F62,[1]стартЮноши!$A$4:$F$445,2,FALSE)</f>
        <v>Петров Степан</v>
      </c>
      <c r="C62" s="16">
        <f>VLOOKUP($F62,[1]стартЮноши!$A$4:$F$445,3,FALSE)</f>
        <v>2013</v>
      </c>
      <c r="D62" s="16" t="str">
        <f>VLOOKUP($F62,[1]стартЮноши!$A$4:$F$445,4,FALSE)</f>
        <v>ДЮСШ-Корчевня</v>
      </c>
      <c r="E62" s="17">
        <f>VLOOKUP($F62,[1]стартЮноши!$A$4:$F$445,6,FALSE)</f>
        <v>2.0833333333333301E-2</v>
      </c>
      <c r="F62" s="18">
        <v>60</v>
      </c>
      <c r="G62" s="19">
        <v>3.712962962962963E-2</v>
      </c>
      <c r="H62" s="19">
        <f t="shared" si="2"/>
        <v>1.629629629629633E-2</v>
      </c>
      <c r="I62" s="28">
        <v>12</v>
      </c>
      <c r="J62" s="16" t="s">
        <v>23</v>
      </c>
    </row>
    <row r="63" spans="1:10" x14ac:dyDescent="0.25">
      <c r="A63" s="16">
        <v>13</v>
      </c>
      <c r="B63" s="16" t="str">
        <f>VLOOKUP($F63,[1]стартЮноши!$A$4:$F$445,2,FALSE)</f>
        <v>Щукин Станислав</v>
      </c>
      <c r="C63" s="16">
        <f>VLOOKUP($F63,[1]стартЮноши!$A$4:$F$445,3,FALSE)</f>
        <v>2014</v>
      </c>
      <c r="D63" s="16" t="str">
        <f>VLOOKUP($F63,[1]стартЮноши!$A$4:$F$445,4,FALSE)</f>
        <v>ДЮСШ-Белоево</v>
      </c>
      <c r="E63" s="17">
        <f>VLOOKUP($F63,[1]стартЮноши!$A$4:$F$445,6,FALSE)</f>
        <v>1.7708333333333302E-2</v>
      </c>
      <c r="F63" s="18">
        <v>51</v>
      </c>
      <c r="G63" s="19">
        <v>3.4548611111111113E-2</v>
      </c>
      <c r="H63" s="19">
        <f t="shared" si="2"/>
        <v>1.6840277777777812E-2</v>
      </c>
      <c r="I63" s="28">
        <v>13</v>
      </c>
      <c r="J63" s="16" t="s">
        <v>24</v>
      </c>
    </row>
    <row r="64" spans="1:10" x14ac:dyDescent="0.25">
      <c r="A64" s="16">
        <v>14</v>
      </c>
      <c r="B64" s="16" t="str">
        <f>VLOOKUP($F64,[1]стартЮноши!$A$4:$F$445,2,FALSE)</f>
        <v xml:space="preserve">Сыстеров Никита </v>
      </c>
      <c r="C64" s="16">
        <f>VLOOKUP($F64,[1]стартЮноши!$A$4:$F$445,3,FALSE)</f>
        <v>2014</v>
      </c>
      <c r="D64" s="16" t="str">
        <f>VLOOKUP($F64,[1]стартЮноши!$A$4:$F$445,4,FALSE)</f>
        <v>ДЮСШ-Кудымкар</v>
      </c>
      <c r="E64" s="17">
        <f>VLOOKUP($F64,[1]стартЮноши!$A$4:$F$445,6,FALSE)</f>
        <v>1.94444444444444E-2</v>
      </c>
      <c r="F64" s="18">
        <v>56</v>
      </c>
      <c r="G64" s="19">
        <v>3.7037037037037042E-2</v>
      </c>
      <c r="H64" s="19">
        <f t="shared" si="2"/>
        <v>1.7592592592592642E-2</v>
      </c>
      <c r="I64" s="28">
        <v>14</v>
      </c>
      <c r="J64" s="16" t="s">
        <v>18</v>
      </c>
    </row>
    <row r="65" spans="1:10" x14ac:dyDescent="0.25">
      <c r="A65" s="16">
        <v>15</v>
      </c>
      <c r="B65" s="16" t="str">
        <f>VLOOKUP($F65,[1]стартЮноши!$A$4:$F$445,2,FALSE)</f>
        <v>Епанов Арсений</v>
      </c>
      <c r="C65" s="16">
        <f>VLOOKUP($F65,[1]стартЮноши!$A$4:$F$445,3,FALSE)</f>
        <v>2014</v>
      </c>
      <c r="D65" s="16" t="str">
        <f>VLOOKUP($F65,[1]стартЮноши!$A$4:$F$445,4,FALSE)</f>
        <v>ДЮСШ-Белоево</v>
      </c>
      <c r="E65" s="17">
        <f>VLOOKUP($F65,[1]стартЮноши!$A$4:$F$445,6,FALSE)</f>
        <v>2.2569444444444399E-2</v>
      </c>
      <c r="F65" s="18">
        <v>65</v>
      </c>
      <c r="G65" s="19">
        <v>4.05787037037037E-2</v>
      </c>
      <c r="H65" s="19">
        <f t="shared" si="2"/>
        <v>1.8009259259259301E-2</v>
      </c>
      <c r="I65" s="28">
        <v>15</v>
      </c>
      <c r="J65" s="16" t="s">
        <v>24</v>
      </c>
    </row>
    <row r="66" spans="1:10" x14ac:dyDescent="0.25">
      <c r="A66" s="16"/>
      <c r="B66" s="44"/>
      <c r="C66" s="45"/>
      <c r="D66" s="16"/>
      <c r="E66" s="17"/>
      <c r="F66" s="18"/>
      <c r="G66" s="19"/>
      <c r="H66" s="19"/>
      <c r="I66" s="28"/>
      <c r="J66" s="8"/>
    </row>
    <row r="67" spans="1:10" x14ac:dyDescent="0.25">
      <c r="A67" s="16"/>
      <c r="B67" s="46" t="s">
        <v>36</v>
      </c>
      <c r="C67" s="47"/>
      <c r="D67" s="29"/>
      <c r="E67" s="17"/>
      <c r="F67" s="18"/>
      <c r="G67" s="19"/>
      <c r="H67" s="19"/>
      <c r="I67" s="28"/>
      <c r="J67" s="8"/>
    </row>
    <row r="68" spans="1:10" x14ac:dyDescent="0.25">
      <c r="A68" s="8">
        <v>1</v>
      </c>
      <c r="B68" s="8" t="str">
        <f>VLOOKUP($F68,[1]стартЮноши!$A$4:$F$445,2,FALSE)</f>
        <v>Старцев Иван</v>
      </c>
      <c r="C68" s="8">
        <f>VLOOKUP($F68,[1]стартЮноши!$A$4:$F$445,3,FALSE)</f>
        <v>2011</v>
      </c>
      <c r="D68" s="8" t="str">
        <f>VLOOKUP($F68,[1]стартЮноши!$A$4:$F$445,4,FALSE)</f>
        <v>ДЮСШ-В-Иньва</v>
      </c>
      <c r="E68" s="9">
        <f>VLOOKUP($F68,[1]стартЮноши!$A$4:$F$445,6,FALSE)</f>
        <v>1.63194444444444E-2</v>
      </c>
      <c r="F68" s="13">
        <v>47</v>
      </c>
      <c r="G68" s="14">
        <v>2.2592592592592591E-2</v>
      </c>
      <c r="H68" s="14">
        <f t="shared" ref="H68:H77" si="3">G68-E68</f>
        <v>6.2731481481481909E-3</v>
      </c>
      <c r="I68" s="10">
        <v>1</v>
      </c>
      <c r="J68" s="8" t="s">
        <v>37</v>
      </c>
    </row>
    <row r="69" spans="1:10" x14ac:dyDescent="0.25">
      <c r="A69" s="8">
        <v>2</v>
      </c>
      <c r="B69" s="8" t="str">
        <f>VLOOKUP($F69,[1]стартЮноши!$A$4:$F$445,2,FALSE)</f>
        <v xml:space="preserve">Мингалев Илья </v>
      </c>
      <c r="C69" s="8">
        <f>VLOOKUP($F69,[1]стартЮноши!$A$4:$F$445,3,FALSE)</f>
        <v>2011</v>
      </c>
      <c r="D69" s="8" t="str">
        <f>VLOOKUP($F69,[1]стартЮноши!$A$4:$F$445,4,FALSE)</f>
        <v>ДЮСШ-Кудымкар</v>
      </c>
      <c r="E69" s="9">
        <f>VLOOKUP($F69,[1]стартЮноши!$A$4:$F$445,6,FALSE)</f>
        <v>1.52777777777778E-2</v>
      </c>
      <c r="F69" s="13">
        <v>44</v>
      </c>
      <c r="G69" s="14">
        <v>2.1782407407407407E-2</v>
      </c>
      <c r="H69" s="14">
        <f t="shared" si="3"/>
        <v>6.5046296296296068E-3</v>
      </c>
      <c r="I69" s="10">
        <v>2</v>
      </c>
      <c r="J69" s="8" t="s">
        <v>19</v>
      </c>
    </row>
    <row r="70" spans="1:10" x14ac:dyDescent="0.25">
      <c r="A70" s="8">
        <v>3</v>
      </c>
      <c r="B70" s="8" t="str">
        <f>VLOOKUP($F70,[1]стартЮноши!$A$4:$F$445,2,FALSE)</f>
        <v>Ковыляев Михаил</v>
      </c>
      <c r="C70" s="8">
        <f>VLOOKUP($F70,[1]стартЮноши!$A$4:$F$445,3,FALSE)</f>
        <v>2011</v>
      </c>
      <c r="D70" s="8" t="str">
        <f>VLOOKUP($F70,[1]стартЮноши!$A$4:$F$445,4,FALSE)</f>
        <v>ДЮСШ-В-Иньва</v>
      </c>
      <c r="E70" s="9">
        <f>VLOOKUP($F70,[1]стартЮноши!$A$4:$F$445,6,FALSE)</f>
        <v>1.42361111111111E-2</v>
      </c>
      <c r="F70" s="13">
        <v>41</v>
      </c>
      <c r="G70" s="14">
        <v>2.0856481481481479E-2</v>
      </c>
      <c r="H70" s="14">
        <f t="shared" si="3"/>
        <v>6.6203703703703789E-3</v>
      </c>
      <c r="I70" s="10">
        <v>3</v>
      </c>
      <c r="J70" s="8" t="s">
        <v>37</v>
      </c>
    </row>
    <row r="71" spans="1:10" x14ac:dyDescent="0.25">
      <c r="A71" s="16">
        <v>4</v>
      </c>
      <c r="B71" s="16" t="str">
        <f>VLOOKUP($F71,[1]стартЮноши!$A$4:$F$445,2,FALSE)</f>
        <v>Ульянов Матвей</v>
      </c>
      <c r="C71" s="16">
        <f>VLOOKUP($F71,[1]стартЮноши!$A$4:$F$445,3,FALSE)</f>
        <v>2012</v>
      </c>
      <c r="D71" s="16" t="str">
        <f>VLOOKUP($F71,[1]стартЮноши!$A$4:$F$445,4,FALSE)</f>
        <v>ДЮСШ-Кува</v>
      </c>
      <c r="E71" s="17">
        <f>VLOOKUP($F71,[1]стартЮноши!$A$4:$F$445,6,FALSE)</f>
        <v>1.7013888888888901E-2</v>
      </c>
      <c r="F71" s="18">
        <v>49</v>
      </c>
      <c r="G71" s="19">
        <v>2.4421296296296292E-2</v>
      </c>
      <c r="H71" s="19">
        <f t="shared" si="3"/>
        <v>7.4074074074073903E-3</v>
      </c>
      <c r="I71" s="28">
        <v>4</v>
      </c>
      <c r="J71" s="16" t="s">
        <v>22</v>
      </c>
    </row>
    <row r="72" spans="1:10" x14ac:dyDescent="0.25">
      <c r="A72" s="16">
        <v>5</v>
      </c>
      <c r="B72" s="16" t="str">
        <f>VLOOKUP($F72,[1]стартЮноши!$A$4:$F$445,2,FALSE)</f>
        <v>Зубарев Владимир</v>
      </c>
      <c r="C72" s="16">
        <f>VLOOKUP($F72,[1]стартЮноши!$A$4:$F$445,3,FALSE)</f>
        <v>2011</v>
      </c>
      <c r="D72" s="16" t="str">
        <f>VLOOKUP($F72,[1]стартЮноши!$A$4:$F$445,4,FALSE)</f>
        <v>ДЮСШ-Кудымкар</v>
      </c>
      <c r="E72" s="17">
        <f>VLOOKUP($F72,[1]стартЮноши!$A$4:$F$445,6,FALSE)</f>
        <v>1.4583333333333301E-2</v>
      </c>
      <c r="F72" s="18">
        <v>42</v>
      </c>
      <c r="G72" s="19">
        <v>2.2141203703703705E-2</v>
      </c>
      <c r="H72" s="19">
        <f t="shared" si="3"/>
        <v>7.557870370370404E-3</v>
      </c>
      <c r="I72" s="28">
        <v>5</v>
      </c>
      <c r="J72" s="16" t="s">
        <v>18</v>
      </c>
    </row>
    <row r="73" spans="1:10" x14ac:dyDescent="0.25">
      <c r="A73" s="16">
        <v>6</v>
      </c>
      <c r="B73" s="16" t="str">
        <f>VLOOKUP($F73,[1]стартЮноши!$A$4:$F$445,2,FALSE)</f>
        <v>Мехоношин Данил</v>
      </c>
      <c r="C73" s="16">
        <f>VLOOKUP($F73,[1]стартЮноши!$A$4:$F$445,3,FALSE)</f>
        <v>2011</v>
      </c>
      <c r="D73" s="16" t="str">
        <f>VLOOKUP($F73,[1]стартЮноши!$A$4:$F$445,4,FALSE)</f>
        <v>ДЮСШ-Пешнигорт</v>
      </c>
      <c r="E73" s="17">
        <f>VLOOKUP($F73,[1]стартЮноши!$A$4:$F$445,6,FALSE)</f>
        <v>1.49305555555556E-2</v>
      </c>
      <c r="F73" s="18">
        <v>43</v>
      </c>
      <c r="G73" s="19">
        <v>2.2546296296296297E-2</v>
      </c>
      <c r="H73" s="19">
        <f t="shared" si="3"/>
        <v>7.6157407407406973E-3</v>
      </c>
      <c r="I73" s="28">
        <v>6</v>
      </c>
      <c r="J73" s="16" t="s">
        <v>17</v>
      </c>
    </row>
    <row r="74" spans="1:10" x14ac:dyDescent="0.25">
      <c r="A74" s="16">
        <v>7</v>
      </c>
      <c r="B74" s="16" t="str">
        <f>VLOOKUP($F74,[1]стартЮноши!$A$4:$F$445,2,FALSE)</f>
        <v>Хозяшев Матвей</v>
      </c>
      <c r="C74" s="16">
        <f>VLOOKUP($F74,[1]стартЮноши!$A$4:$F$445,3,FALSE)</f>
        <v>2012</v>
      </c>
      <c r="D74" s="16" t="str">
        <f>VLOOKUP($F74,[1]стартЮноши!$A$4:$F$445,4,FALSE)</f>
        <v>ДЮСШ-Пешнигорт</v>
      </c>
      <c r="E74" s="17">
        <f>VLOOKUP($F74,[1]стартЮноши!$A$4:$F$445,6,FALSE)</f>
        <v>1.7361111111111101E-2</v>
      </c>
      <c r="F74" s="18">
        <v>50</v>
      </c>
      <c r="G74" s="19">
        <v>2.5277777777777777E-2</v>
      </c>
      <c r="H74" s="19">
        <f t="shared" si="3"/>
        <v>7.916666666666676E-3</v>
      </c>
      <c r="I74" s="28">
        <v>7</v>
      </c>
      <c r="J74" s="16" t="s">
        <v>17</v>
      </c>
    </row>
    <row r="75" spans="1:10" x14ac:dyDescent="0.25">
      <c r="A75" s="16">
        <v>8</v>
      </c>
      <c r="B75" s="16" t="str">
        <f>VLOOKUP($F75,[1]стартЮноши!$A$4:$F$445,2,FALSE)</f>
        <v>Канюков Станислав</v>
      </c>
      <c r="C75" s="16">
        <f>VLOOKUP($F75,[1]стартЮноши!$A$4:$F$445,3,FALSE)</f>
        <v>2012</v>
      </c>
      <c r="D75" s="16" t="str">
        <f>VLOOKUP($F75,[1]стартЮноши!$A$4:$F$445,4,FALSE)</f>
        <v>ДЮСШ-Белоево</v>
      </c>
      <c r="E75" s="17">
        <f>VLOOKUP($F75,[1]стартЮноши!$A$4:$F$445,6,FALSE)</f>
        <v>1.38888888888889E-2</v>
      </c>
      <c r="F75" s="18">
        <v>40</v>
      </c>
      <c r="G75" s="19">
        <v>2.359953703703704E-2</v>
      </c>
      <c r="H75" s="19">
        <f t="shared" si="3"/>
        <v>9.7106481481481401E-3</v>
      </c>
      <c r="I75" s="28">
        <v>8</v>
      </c>
      <c r="J75" s="16" t="s">
        <v>24</v>
      </c>
    </row>
    <row r="76" spans="1:10" x14ac:dyDescent="0.25">
      <c r="A76" s="16">
        <v>9</v>
      </c>
      <c r="B76" s="16" t="str">
        <f>VLOOKUP($F76,[1]стартЮноши!$A$4:$F$445,2,FALSE)</f>
        <v xml:space="preserve">Давыдов Вадим </v>
      </c>
      <c r="C76" s="16">
        <f>VLOOKUP($F76,[1]стартЮноши!$A$4:$F$445,3,FALSE)</f>
        <v>2012</v>
      </c>
      <c r="D76" s="16" t="str">
        <f>VLOOKUP($F76,[1]стартЮноши!$A$4:$F$445,4,FALSE)</f>
        <v>ДЮСШ-Кудымкар</v>
      </c>
      <c r="E76" s="17">
        <f>VLOOKUP($F76,[1]стартЮноши!$A$4:$F$445,6,FALSE)</f>
        <v>1.3194444444444444E-2</v>
      </c>
      <c r="F76" s="18">
        <v>38</v>
      </c>
      <c r="G76" s="19">
        <v>3.3657407407407407E-2</v>
      </c>
      <c r="H76" s="19">
        <f t="shared" si="3"/>
        <v>2.0462962962962961E-2</v>
      </c>
      <c r="I76" s="28">
        <v>10</v>
      </c>
      <c r="J76" s="16" t="s">
        <v>18</v>
      </c>
    </row>
    <row r="77" spans="1:10" x14ac:dyDescent="0.25">
      <c r="A77" s="16">
        <v>10</v>
      </c>
      <c r="B77" s="16" t="str">
        <f>VLOOKUP($F77,[1]стартЮноши!$A$4:$F$445,2,FALSE)</f>
        <v xml:space="preserve">Белавин Константин </v>
      </c>
      <c r="C77" s="16">
        <f>VLOOKUP($F77,[1]стартЮноши!$A$4:$F$445,3,FALSE)</f>
        <v>2012</v>
      </c>
      <c r="D77" s="16" t="str">
        <f>VLOOKUP($F77,[1]стартЮноши!$A$4:$F$445,4,FALSE)</f>
        <v>ДЮСШ-Кудымкар</v>
      </c>
      <c r="E77" s="17">
        <f>VLOOKUP($F77,[1]стартЮноши!$A$4:$F$445,6,FALSE)</f>
        <v>1.2847222222222223E-2</v>
      </c>
      <c r="F77" s="18">
        <v>37</v>
      </c>
      <c r="G77" s="19">
        <v>3.3842592592592598E-2</v>
      </c>
      <c r="H77" s="19">
        <f t="shared" si="3"/>
        <v>2.0995370370370373E-2</v>
      </c>
      <c r="I77" s="28">
        <v>11</v>
      </c>
      <c r="J77" s="16" t="s">
        <v>18</v>
      </c>
    </row>
    <row r="78" spans="1:10" x14ac:dyDescent="0.25">
      <c r="J78" s="34"/>
    </row>
    <row r="79" spans="1:10" x14ac:dyDescent="0.25">
      <c r="A79"/>
      <c r="B79" s="50" t="s">
        <v>38</v>
      </c>
      <c r="C79" s="50"/>
      <c r="D79" s="6"/>
      <c r="E79" s="6"/>
      <c r="F79" s="6"/>
      <c r="G79" s="6"/>
      <c r="H79" s="6"/>
      <c r="I79" s="6"/>
    </row>
    <row r="80" spans="1:10" x14ac:dyDescent="0.25">
      <c r="A80" s="8" t="s">
        <v>15</v>
      </c>
      <c r="B80" s="8" t="s">
        <v>5</v>
      </c>
      <c r="C80" s="8" t="s">
        <v>6</v>
      </c>
      <c r="D80" s="8" t="s">
        <v>7</v>
      </c>
      <c r="E80" s="9" t="s">
        <v>8</v>
      </c>
      <c r="F80" s="8" t="s">
        <v>9</v>
      </c>
      <c r="G80" s="9" t="s">
        <v>10</v>
      </c>
      <c r="H80" s="14" t="s">
        <v>11</v>
      </c>
      <c r="I80" s="8" t="s">
        <v>12</v>
      </c>
      <c r="J80" s="8" t="s">
        <v>16</v>
      </c>
    </row>
    <row r="81" spans="1:10" x14ac:dyDescent="0.25">
      <c r="A81" s="8">
        <v>1</v>
      </c>
      <c r="B81" s="8" t="str">
        <f>VLOOKUP($F81,'[1] стартДевушки'!$A$4:$F$352,2,FALSE)</f>
        <v>Фирсова Алёна</v>
      </c>
      <c r="C81" s="8">
        <f>VLOOKUP($F81,'[1] стартДевушки'!$A$4:$F$352,3,FALSE)</f>
        <v>2009</v>
      </c>
      <c r="D81" s="8" t="str">
        <f>VLOOKUP($F81,'[1] стартДевушки'!$A$4:$F$352,4,FALSE)</f>
        <v>ДЮСШ-Пешнигорт</v>
      </c>
      <c r="E81" s="9">
        <f>VLOOKUP($F81,'[1] стартДевушки'!$A$4:$F$352,6,FALSE)</f>
        <v>3.4375000000000003E-2</v>
      </c>
      <c r="F81" s="13">
        <v>99</v>
      </c>
      <c r="G81" s="14">
        <v>4.6006944444444448E-2</v>
      </c>
      <c r="H81" s="14">
        <f>G81-E81</f>
        <v>1.1631944444444445E-2</v>
      </c>
      <c r="I81" s="8">
        <v>1</v>
      </c>
      <c r="J81" s="8" t="str">
        <f>VLOOKUP($F81,'[1] стартДевушки'!$A$4:$G$352,7,FALSE)</f>
        <v>Денисов В.Д.</v>
      </c>
    </row>
    <row r="82" spans="1:10" x14ac:dyDescent="0.25">
      <c r="A82" s="8">
        <v>2</v>
      </c>
      <c r="B82" s="8" t="str">
        <f>VLOOKUP($F82,'[1] стартДевушки'!$A$4:$F$352,2,FALSE)</f>
        <v>Глухих Мария</v>
      </c>
      <c r="C82" s="8">
        <f>VLOOKUP($F82,'[1] стартДевушки'!$A$4:$F$352,3,FALSE)</f>
        <v>2010</v>
      </c>
      <c r="D82" s="8" t="str">
        <f>VLOOKUP($F82,'[1] стартДевушки'!$A$4:$F$352,4,FALSE)</f>
        <v>ДЮСШ-Пешнигорт</v>
      </c>
      <c r="E82" s="9">
        <f>VLOOKUP($F82,'[1] стартДевушки'!$A$4:$F$352,6,FALSE)</f>
        <v>3.3333333333333333E-2</v>
      </c>
      <c r="F82" s="13">
        <v>96</v>
      </c>
      <c r="G82" s="14">
        <v>4.5439814814814822E-2</v>
      </c>
      <c r="H82" s="14">
        <f>G82-E82</f>
        <v>1.2106481481481489E-2</v>
      </c>
      <c r="I82" s="8">
        <v>2</v>
      </c>
      <c r="J82" s="8" t="str">
        <f>VLOOKUP($F82,'[1] стартДевушки'!$A$4:$G$352,7,FALSE)</f>
        <v>Денисов В.Д.</v>
      </c>
    </row>
    <row r="83" spans="1:10" x14ac:dyDescent="0.25">
      <c r="A83" s="8">
        <v>3</v>
      </c>
      <c r="B83" s="8" t="str">
        <f>VLOOKUP($F83,'[1] стартДевушки'!$A$4:$F$352,2,FALSE)</f>
        <v>Мехоношина Елизавета</v>
      </c>
      <c r="C83" s="8">
        <f>VLOOKUP($F83,'[1] стартДевушки'!$A$4:$F$352,3,FALSE)</f>
        <v>2009</v>
      </c>
      <c r="D83" s="8" t="str">
        <f>VLOOKUP($F83,'[1] стартДевушки'!$A$4:$F$352,4,FALSE)</f>
        <v>ДЮСШ-Пешнигорт</v>
      </c>
      <c r="E83" s="9">
        <f>VLOOKUP($F83,'[1] стартДевушки'!$A$4:$F$352,6,FALSE)</f>
        <v>3.3680555555555554E-2</v>
      </c>
      <c r="F83" s="13">
        <v>97</v>
      </c>
      <c r="G83" s="14">
        <v>4.6435185185185184E-2</v>
      </c>
      <c r="H83" s="14">
        <f>G83-E83</f>
        <v>1.275462962962963E-2</v>
      </c>
      <c r="I83" s="8">
        <v>3</v>
      </c>
      <c r="J83" s="8" t="str">
        <f>VLOOKUP($F83,'[1] стартДевушки'!$A$4:$G$352,7,FALSE)</f>
        <v>Денисов В.Д.</v>
      </c>
    </row>
    <row r="84" spans="1:10" x14ac:dyDescent="0.25">
      <c r="A84" s="16">
        <v>5</v>
      </c>
      <c r="B84" s="16" t="str">
        <f>VLOOKUP($F84,'[1] стартДевушки'!$A$4:$F$352,2,FALSE)</f>
        <v xml:space="preserve">Мехоношина Елизавета </v>
      </c>
      <c r="C84" s="16">
        <f>VLOOKUP($F84,'[1] стартДевушки'!$A$4:$F$352,3,FALSE)</f>
        <v>2010</v>
      </c>
      <c r="D84" s="16" t="str">
        <f>VLOOKUP($F84,'[1] стартДевушки'!$A$4:$F$352,4,FALSE)</f>
        <v>ДЮСШ-Кудымкар</v>
      </c>
      <c r="E84" s="17">
        <f>VLOOKUP($F84,'[1] стартДевушки'!$A$4:$F$352,6,FALSE)</f>
        <v>3.4027777777777775E-2</v>
      </c>
      <c r="F84" s="18">
        <v>98</v>
      </c>
      <c r="G84" s="19">
        <v>5.246527777777777E-2</v>
      </c>
      <c r="H84" s="19">
        <f>G84-E84</f>
        <v>1.8437499999999996E-2</v>
      </c>
      <c r="I84" s="16">
        <v>4</v>
      </c>
      <c r="J84" s="16" t="str">
        <f>VLOOKUP($F84,'[1] стартДевушки'!$A$4:$G$352,7,FALSE)</f>
        <v>Казаринов А.Л.</v>
      </c>
    </row>
    <row r="86" spans="1:10" x14ac:dyDescent="0.25">
      <c r="A86"/>
      <c r="B86" s="50" t="s">
        <v>39</v>
      </c>
      <c r="C86" s="50"/>
      <c r="D86" s="6"/>
      <c r="E86" s="6"/>
      <c r="F86" s="6"/>
      <c r="G86" s="6"/>
      <c r="H86" s="6"/>
      <c r="I86" s="6"/>
    </row>
    <row r="87" spans="1:10" s="11" customFormat="1" x14ac:dyDescent="0.25">
      <c r="A87" s="8" t="s">
        <v>15</v>
      </c>
      <c r="B87" s="8" t="s">
        <v>5</v>
      </c>
      <c r="C87" s="8" t="s">
        <v>6</v>
      </c>
      <c r="D87" s="8" t="s">
        <v>7</v>
      </c>
      <c r="E87" s="9" t="s">
        <v>8</v>
      </c>
      <c r="F87" s="8" t="s">
        <v>9</v>
      </c>
      <c r="G87" s="9" t="s">
        <v>10</v>
      </c>
      <c r="H87" s="14" t="s">
        <v>11</v>
      </c>
      <c r="I87" s="8" t="s">
        <v>12</v>
      </c>
      <c r="J87" s="8" t="s">
        <v>16</v>
      </c>
    </row>
    <row r="88" spans="1:10" s="11" customFormat="1" x14ac:dyDescent="0.25">
      <c r="A88" s="8">
        <v>1</v>
      </c>
      <c r="B88" s="8" t="str">
        <f>VLOOKUP($F88,[1]стартЮноши!$A$4:$F$445,2,FALSE)</f>
        <v>Трошев Дмитрий</v>
      </c>
      <c r="C88" s="8">
        <f>VLOOKUP($F88,[1]стартЮноши!$A$4:$F$445,3,FALSE)</f>
        <v>2009</v>
      </c>
      <c r="D88" s="8" t="str">
        <f>VLOOKUP($F88,[1]стартЮноши!$A$4:$F$445,4,FALSE)</f>
        <v>СТАРТ - Кудымкар</v>
      </c>
      <c r="E88" s="9">
        <f>VLOOKUP($F88,[1]стартЮноши!$A$4:$F$445,6,FALSE)</f>
        <v>3.19444444444444E-2</v>
      </c>
      <c r="F88" s="13">
        <v>92</v>
      </c>
      <c r="G88" s="14">
        <v>4.0844907407407406E-2</v>
      </c>
      <c r="H88" s="14">
        <f t="shared" ref="H88:H95" si="4">G88-E88</f>
        <v>8.9004629629630058E-3</v>
      </c>
      <c r="I88" s="10">
        <v>1</v>
      </c>
      <c r="J88" s="8" t="s">
        <v>40</v>
      </c>
    </row>
    <row r="89" spans="1:10" x14ac:dyDescent="0.25">
      <c r="A89" s="8">
        <v>2</v>
      </c>
      <c r="B89" s="8" t="str">
        <f>VLOOKUP($F89,[1]стартЮноши!$A$4:$F$445,2,FALSE)</f>
        <v>Надымов Максим</v>
      </c>
      <c r="C89" s="8">
        <f>VLOOKUP($F89,[1]стартЮноши!$A$4:$F$445,3,FALSE)</f>
        <v>2010</v>
      </c>
      <c r="D89" s="8" t="str">
        <f>VLOOKUP($F89,[1]стартЮноши!$A$4:$F$445,4,FALSE)</f>
        <v>СТАРТ - Кудымкар</v>
      </c>
      <c r="E89" s="9">
        <f>VLOOKUP($F89,[1]стартЮноши!$A$4:$F$445,6,FALSE)</f>
        <v>3.125E-2</v>
      </c>
      <c r="F89" s="13">
        <v>90</v>
      </c>
      <c r="G89" s="14">
        <v>4.1863425925925929E-2</v>
      </c>
      <c r="H89" s="14">
        <f t="shared" si="4"/>
        <v>1.0613425925925929E-2</v>
      </c>
      <c r="I89" s="10">
        <v>2</v>
      </c>
      <c r="J89" s="8" t="s">
        <v>40</v>
      </c>
    </row>
    <row r="90" spans="1:10" x14ac:dyDescent="0.25">
      <c r="A90" s="8">
        <v>3</v>
      </c>
      <c r="B90" s="8" t="str">
        <f>VLOOKUP($F90,[1]стартЮноши!$A$4:$F$445,2,FALSE)</f>
        <v>Хомяков Кирилл</v>
      </c>
      <c r="C90" s="8">
        <f>VLOOKUP($F90,[1]стартЮноши!$A$4:$F$445,3,FALSE)</f>
        <v>2009</v>
      </c>
      <c r="D90" s="8" t="str">
        <f>VLOOKUP($F90,[1]стартЮноши!$A$4:$F$445,4,FALSE)</f>
        <v>Белоево ОШИ</v>
      </c>
      <c r="E90" s="9">
        <f>VLOOKUP($F90,[1]стартЮноши!$A$4:$F$445,6,FALSE)</f>
        <v>3.2986111111111098E-2</v>
      </c>
      <c r="F90" s="13">
        <v>95</v>
      </c>
      <c r="G90" s="14">
        <v>4.3946759259259255E-2</v>
      </c>
      <c r="H90" s="14">
        <f t="shared" si="4"/>
        <v>1.0960648148148157E-2</v>
      </c>
      <c r="I90" s="10">
        <v>3</v>
      </c>
      <c r="J90" s="8" t="s">
        <v>41</v>
      </c>
    </row>
    <row r="91" spans="1:10" x14ac:dyDescent="0.25">
      <c r="A91" s="16">
        <v>4</v>
      </c>
      <c r="B91" s="16" t="str">
        <f>VLOOKUP($F91,[1]стартЮноши!$A$4:$F$445,2,FALSE)</f>
        <v>Фирсов Данил</v>
      </c>
      <c r="C91" s="16">
        <f>VLOOKUP($F91,[1]стартЮноши!$A$4:$F$445,3,FALSE)</f>
        <v>2009</v>
      </c>
      <c r="D91" s="16" t="str">
        <f>VLOOKUP($F91,[1]стартЮноши!$A$4:$F$445,4,FALSE)</f>
        <v>СТАРТ - Кудымкар</v>
      </c>
      <c r="E91" s="17">
        <f>VLOOKUP($F91,[1]стартЮноши!$A$4:$F$445,6,FALSE)</f>
        <v>3.2291666666666698E-2</v>
      </c>
      <c r="F91" s="18">
        <v>93</v>
      </c>
      <c r="G91" s="19">
        <v>4.3333333333333335E-2</v>
      </c>
      <c r="H91" s="19">
        <f t="shared" si="4"/>
        <v>1.1041666666666637E-2</v>
      </c>
      <c r="I91" s="28">
        <v>4</v>
      </c>
      <c r="J91" s="16" t="s">
        <v>40</v>
      </c>
    </row>
    <row r="92" spans="1:10" x14ac:dyDescent="0.25">
      <c r="A92" s="16">
        <v>5</v>
      </c>
      <c r="B92" s="16" t="str">
        <f>VLOOKUP($F92,[1]стартЮноши!$A$4:$F$445,2,FALSE)</f>
        <v>Никитин Данил</v>
      </c>
      <c r="C92" s="16">
        <f>VLOOKUP($F92,[1]стартЮноши!$A$4:$F$445,3,FALSE)</f>
        <v>2010</v>
      </c>
      <c r="D92" s="16" t="str">
        <f>VLOOKUP($F92,[1]стартЮноши!$A$4:$F$445,4,FALSE)</f>
        <v>ДЮСШ-Пешнигорт</v>
      </c>
      <c r="E92" s="17">
        <f>VLOOKUP($F92,[1]стартЮноши!$A$4:$F$445,6,FALSE)</f>
        <v>3.15972222222222E-2</v>
      </c>
      <c r="F92" s="18">
        <v>91</v>
      </c>
      <c r="G92" s="19">
        <v>4.2847222222222224E-2</v>
      </c>
      <c r="H92" s="19">
        <f t="shared" si="4"/>
        <v>1.1250000000000024E-2</v>
      </c>
      <c r="I92" s="28">
        <v>5</v>
      </c>
      <c r="J92" s="16" t="s">
        <v>17</v>
      </c>
    </row>
    <row r="93" spans="1:10" x14ac:dyDescent="0.25">
      <c r="A93" s="16">
        <v>6</v>
      </c>
      <c r="B93" s="16" t="str">
        <f>VLOOKUP($F93,[1]стартЮноши!$A$4:$F$445,2,FALSE)</f>
        <v>Батин Матвей</v>
      </c>
      <c r="C93" s="16">
        <f>VLOOKUP($F93,[1]стартЮноши!$A$4:$F$445,3,FALSE)</f>
        <v>2010</v>
      </c>
      <c r="D93" s="16" t="str">
        <f>VLOOKUP($F93,[1]стартЮноши!$A$4:$F$445,4,FALSE)</f>
        <v>СТАРТ - Кудымкар</v>
      </c>
      <c r="E93" s="17">
        <f>VLOOKUP($F93,[1]стартЮноши!$A$4:$F$445,6,FALSE)</f>
        <v>3.0208333333333334E-2</v>
      </c>
      <c r="F93" s="18">
        <v>87</v>
      </c>
      <c r="G93" s="19">
        <v>4.1655092592592598E-2</v>
      </c>
      <c r="H93" s="19">
        <f t="shared" si="4"/>
        <v>1.1446759259259264E-2</v>
      </c>
      <c r="I93" s="28">
        <v>6</v>
      </c>
      <c r="J93" s="16" t="s">
        <v>40</v>
      </c>
    </row>
    <row r="94" spans="1:10" x14ac:dyDescent="0.25">
      <c r="A94" s="16">
        <v>7</v>
      </c>
      <c r="B94" s="16" t="str">
        <f>VLOOKUP($F94,[1]стартЮноши!$A$4:$F$445,2,FALSE)</f>
        <v>Фирсов Роман</v>
      </c>
      <c r="C94" s="16">
        <f>VLOOKUP($F94,[1]стартЮноши!$A$4:$F$445,3,FALSE)</f>
        <v>2010</v>
      </c>
      <c r="D94" s="16" t="str">
        <f>VLOOKUP($F94,[1]стартЮноши!$A$4:$F$445,4,FALSE)</f>
        <v>ДЮСШ-Пешнигорт</v>
      </c>
      <c r="E94" s="17">
        <f>VLOOKUP($F94,[1]стартЮноши!$A$4:$F$445,6,FALSE)</f>
        <v>3.2638888888888898E-2</v>
      </c>
      <c r="F94" s="18">
        <v>94</v>
      </c>
      <c r="G94" s="19">
        <v>4.5416666666666668E-2</v>
      </c>
      <c r="H94" s="19">
        <f t="shared" si="4"/>
        <v>1.277777777777777E-2</v>
      </c>
      <c r="I94" s="28">
        <v>7</v>
      </c>
      <c r="J94" s="16" t="s">
        <v>17</v>
      </c>
    </row>
    <row r="95" spans="1:10" x14ac:dyDescent="0.25">
      <c r="A95" s="16">
        <v>8</v>
      </c>
      <c r="B95" s="16" t="str">
        <f>VLOOKUP($F95,[1]стартЮноши!$A$4:$F$445,2,FALSE)</f>
        <v>Бражкин Максим</v>
      </c>
      <c r="C95" s="16">
        <f>VLOOKUP($F95,[1]стартЮноши!$A$4:$F$445,3,FALSE)</f>
        <v>2009</v>
      </c>
      <c r="D95" s="16" t="str">
        <f>VLOOKUP($F95,[1]стартЮноши!$A$4:$F$445,4,FALSE)</f>
        <v>ДЮСШ-Белоево</v>
      </c>
      <c r="E95" s="17">
        <f>VLOOKUP($F95,[1]стартЮноши!$A$4:$F$445,6,FALSE)</f>
        <v>3.0555555555555555E-2</v>
      </c>
      <c r="F95" s="18">
        <v>88</v>
      </c>
      <c r="G95" s="19">
        <v>4.6585648148148147E-2</v>
      </c>
      <c r="H95" s="19">
        <f t="shared" si="4"/>
        <v>1.6030092592592592E-2</v>
      </c>
      <c r="I95" s="28">
        <v>8</v>
      </c>
      <c r="J95" s="16" t="s">
        <v>24</v>
      </c>
    </row>
    <row r="97" spans="1:10" x14ac:dyDescent="0.25">
      <c r="A97"/>
      <c r="B97" s="50" t="s">
        <v>42</v>
      </c>
      <c r="C97" s="50"/>
      <c r="D97" s="6"/>
      <c r="E97" s="6"/>
      <c r="F97" s="6"/>
      <c r="G97" s="6"/>
      <c r="H97" s="6"/>
      <c r="I97" s="6"/>
    </row>
    <row r="98" spans="1:10" x14ac:dyDescent="0.25">
      <c r="A98" s="8" t="s">
        <v>15</v>
      </c>
      <c r="B98" s="8" t="s">
        <v>5</v>
      </c>
      <c r="C98" s="8" t="s">
        <v>6</v>
      </c>
      <c r="D98" s="8" t="s">
        <v>7</v>
      </c>
      <c r="E98" s="9" t="s">
        <v>8</v>
      </c>
      <c r="F98" s="8" t="s">
        <v>9</v>
      </c>
      <c r="G98" s="9" t="s">
        <v>10</v>
      </c>
      <c r="H98" s="14" t="s">
        <v>11</v>
      </c>
      <c r="I98" s="8" t="s">
        <v>12</v>
      </c>
      <c r="J98" s="8" t="s">
        <v>16</v>
      </c>
    </row>
    <row r="99" spans="1:10" x14ac:dyDescent="0.25">
      <c r="A99" s="8">
        <v>1</v>
      </c>
      <c r="B99" s="8" t="str">
        <f>VLOOKUP($F99,'[1] стартДевушки'!$A$4:$F$352,2,FALSE)</f>
        <v>Петерсон Анна</v>
      </c>
      <c r="C99" s="8">
        <f>VLOOKUP($F99,'[1] стартДевушки'!$A$4:$F$352,3,FALSE)</f>
        <v>2008</v>
      </c>
      <c r="D99" s="8" t="str">
        <f>VLOOKUP($F99,'[1] стартДевушки'!$A$4:$F$352,4,FALSE)</f>
        <v>СТАРТ - Кудымкар</v>
      </c>
      <c r="E99" s="9">
        <f>VLOOKUP($F99,'[1] стартДевушки'!$A$4:$F$352,6,FALSE)</f>
        <v>3.6805555555555557E-2</v>
      </c>
      <c r="F99" s="13">
        <v>106</v>
      </c>
      <c r="G99" s="14">
        <v>6.1412037037037043E-2</v>
      </c>
      <c r="H99" s="14">
        <f>G99-E99</f>
        <v>2.4606481481481486E-2</v>
      </c>
      <c r="I99" s="8">
        <v>1</v>
      </c>
      <c r="J99" s="8" t="str">
        <f>VLOOKUP($F99,'[1] стартДевушки'!$A$4:$G$352,7,FALSE)</f>
        <v>Мальцев Л.А.</v>
      </c>
    </row>
    <row r="100" spans="1:10" x14ac:dyDescent="0.25">
      <c r="A100" s="8">
        <v>2</v>
      </c>
      <c r="B100" s="8" t="str">
        <f>VLOOKUP($F100,'[1] стартДевушки'!$A$4:$F$352,2,FALSE)</f>
        <v>Гудовщикова Евгения</v>
      </c>
      <c r="C100" s="8">
        <f>VLOOKUP($F100,'[1] стартДевушки'!$A$4:$F$352,3,FALSE)</f>
        <v>2008</v>
      </c>
      <c r="D100" s="8" t="str">
        <f>VLOOKUP($F100,'[1] стартДевушки'!$A$4:$F$352,4,FALSE)</f>
        <v>Белоево ОШИ</v>
      </c>
      <c r="E100" s="9">
        <f>VLOOKUP($F100,'[1] стартДевушки'!$A$4:$F$352,6,FALSE)</f>
        <v>3.7847222222222199E-2</v>
      </c>
      <c r="F100" s="13">
        <v>109</v>
      </c>
      <c r="G100" s="14">
        <v>6.3437499999999994E-2</v>
      </c>
      <c r="H100" s="14">
        <f>G100-E100</f>
        <v>2.5590277777777795E-2</v>
      </c>
      <c r="I100" s="8">
        <v>2</v>
      </c>
      <c r="J100" s="8" t="str">
        <f>VLOOKUP($F100,'[1] стартДевушки'!$A$4:$G$352,7,FALSE)</f>
        <v>Бражкин А.И.</v>
      </c>
    </row>
    <row r="101" spans="1:10" x14ac:dyDescent="0.25">
      <c r="A101" s="8">
        <v>3</v>
      </c>
      <c r="B101" s="8" t="str">
        <f>VLOOKUP($F101,'[1] стартДевушки'!$A$4:$F$352,2,FALSE)</f>
        <v xml:space="preserve">Захарова Карина </v>
      </c>
      <c r="C101" s="8">
        <f>VLOOKUP($F101,'[1] стартДевушки'!$A$4:$F$352,3,FALSE)</f>
        <v>2008</v>
      </c>
      <c r="D101" s="8" t="str">
        <f>VLOOKUP($F101,'[1] стартДевушки'!$A$4:$F$352,4,FALSE)</f>
        <v>ДЮСШ-Кудымкар</v>
      </c>
      <c r="E101" s="9">
        <f>VLOOKUP($F101,'[1] стартДевушки'!$A$4:$F$352,6,FALSE)</f>
        <v>3.7499999999999999E-2</v>
      </c>
      <c r="F101" s="13">
        <v>108</v>
      </c>
      <c r="G101" s="14">
        <v>6.3888888888888898E-2</v>
      </c>
      <c r="H101" s="14">
        <f>G101-E101</f>
        <v>2.6388888888888899E-2</v>
      </c>
      <c r="I101" s="8">
        <v>3</v>
      </c>
      <c r="J101" s="8" t="str">
        <f>VLOOKUP($F101,'[1] стартДевушки'!$A$4:$G$352,7,FALSE)</f>
        <v>Попов Т.А.</v>
      </c>
    </row>
    <row r="102" spans="1:10" x14ac:dyDescent="0.25">
      <c r="A102" s="8">
        <v>4</v>
      </c>
      <c r="B102" s="8" t="str">
        <f>VLOOKUP($F102,'[1] стартДевушки'!$A$4:$F$352,2,FALSE)</f>
        <v>Климова Татьяна</v>
      </c>
      <c r="C102" s="8">
        <f>VLOOKUP($F102,'[1] стартДевушки'!$A$4:$F$352,3,FALSE)</f>
        <v>2007</v>
      </c>
      <c r="D102" s="8" t="str">
        <f>VLOOKUP($F102,'[1] стартДевушки'!$A$4:$F$352,4,FALSE)</f>
        <v>ДЮСШ-Кудымкар</v>
      </c>
      <c r="E102" s="9">
        <f>VLOOKUP($F102,'[1] стартДевушки'!$A$4:$F$352,6,FALSE)</f>
        <v>3.7152777777777778E-2</v>
      </c>
      <c r="F102" s="13">
        <v>107</v>
      </c>
      <c r="G102" s="14">
        <v>6.4224537037037038E-2</v>
      </c>
      <c r="H102" s="14">
        <f>G102-E102</f>
        <v>2.7071759259259261E-2</v>
      </c>
      <c r="I102" s="8">
        <v>4</v>
      </c>
      <c r="J102" s="29" t="str">
        <f>VLOOKUP($F102,'[1] стартДевушки'!$A$4:$G$352,7,FALSE)</f>
        <v>Попов Т.А.</v>
      </c>
    </row>
    <row r="103" spans="1:10" x14ac:dyDescent="0.25">
      <c r="A103" s="8">
        <v>5</v>
      </c>
      <c r="B103" s="8" t="str">
        <f>VLOOKUP($F103,'[1] стартДевушки'!$A$4:$F$352,2,FALSE)</f>
        <v>Бражкина Василиса</v>
      </c>
      <c r="C103" s="8">
        <f>VLOOKUP($F103,'[1] стартДевушки'!$A$4:$F$352,3,FALSE)</f>
        <v>2008</v>
      </c>
      <c r="D103" s="8" t="str">
        <f>VLOOKUP($F103,'[1] стартДевушки'!$A$4:$F$352,4,FALSE)</f>
        <v>ДЮСШ-Белоево</v>
      </c>
      <c r="E103" s="9">
        <f>VLOOKUP($F103,'[1] стартДевушки'!$A$4:$F$352,6,FALSE)</f>
        <v>3.8194444444444399E-2</v>
      </c>
      <c r="F103" s="13">
        <v>110</v>
      </c>
      <c r="G103" s="14">
        <v>6.8645833333333336E-2</v>
      </c>
      <c r="H103" s="14">
        <f>G103-E103</f>
        <v>3.0451388888888938E-2</v>
      </c>
      <c r="I103" s="8">
        <v>5</v>
      </c>
      <c r="J103" s="29" t="str">
        <f>VLOOKUP($F103,'[1] стартДевушки'!$A$4:$G$352,7,FALSE)</f>
        <v>Старцев В.А.</v>
      </c>
    </row>
    <row r="105" spans="1:10" x14ac:dyDescent="0.25">
      <c r="A105"/>
      <c r="B105" s="50" t="s">
        <v>43</v>
      </c>
      <c r="C105" s="50"/>
      <c r="D105" s="6"/>
      <c r="E105" s="6"/>
      <c r="F105" s="6"/>
      <c r="G105" s="6"/>
      <c r="H105" s="6"/>
      <c r="I105" s="6"/>
    </row>
    <row r="106" spans="1:10" s="11" customFormat="1" x14ac:dyDescent="0.25">
      <c r="A106" s="8" t="s">
        <v>15</v>
      </c>
      <c r="B106" s="8" t="s">
        <v>5</v>
      </c>
      <c r="C106" s="8" t="s">
        <v>6</v>
      </c>
      <c r="D106" s="8" t="s">
        <v>7</v>
      </c>
      <c r="E106" s="9" t="s">
        <v>8</v>
      </c>
      <c r="F106" s="8" t="s">
        <v>9</v>
      </c>
      <c r="G106" s="9" t="s">
        <v>10</v>
      </c>
      <c r="H106" s="14" t="s">
        <v>11</v>
      </c>
      <c r="I106" s="8" t="s">
        <v>12</v>
      </c>
      <c r="J106" s="8" t="s">
        <v>16</v>
      </c>
    </row>
    <row r="107" spans="1:10" s="11" customFormat="1" x14ac:dyDescent="0.25">
      <c r="A107" s="8">
        <v>1</v>
      </c>
      <c r="B107" s="8" t="str">
        <f>VLOOKUP($F107,[1]стартЮноши!$A$4:$F$445,2,FALSE)</f>
        <v>Петров Кирилл</v>
      </c>
      <c r="C107" s="8">
        <f>VLOOKUP($F107,[1]стартЮноши!$A$4:$F$445,3,FALSE)</f>
        <v>2008</v>
      </c>
      <c r="D107" s="8" t="str">
        <f>VLOOKUP($F107,[1]стартЮноши!$A$4:$F$445,4,FALSE)</f>
        <v>СТАРТ - Кудымкар</v>
      </c>
      <c r="E107" s="9">
        <f>VLOOKUP($F107,[1]стартЮноши!$A$4:$F$445,6,FALSE)</f>
        <v>3.5416666666666666E-2</v>
      </c>
      <c r="F107" s="13">
        <v>102</v>
      </c>
      <c r="G107" s="14">
        <v>5.5E-2</v>
      </c>
      <c r="H107" s="14">
        <f>G107-E107</f>
        <v>1.9583333333333335E-2</v>
      </c>
      <c r="I107" s="10">
        <v>1</v>
      </c>
      <c r="J107" s="8" t="s">
        <v>40</v>
      </c>
    </row>
    <row r="108" spans="1:10" x14ac:dyDescent="0.25">
      <c r="A108" s="8">
        <v>2</v>
      </c>
      <c r="B108" s="8" t="str">
        <f>VLOOKUP($F108,[1]стартЮноши!$A$4:$F$445,2,FALSE)</f>
        <v>Петров Данил</v>
      </c>
      <c r="C108" s="8">
        <f>VLOOKUP($F108,[1]стартЮноши!$A$4:$F$445,3,FALSE)</f>
        <v>2008</v>
      </c>
      <c r="D108" s="8" t="str">
        <f>VLOOKUP($F108,[1]стартЮноши!$A$4:$F$445,4,FALSE)</f>
        <v>СТАРТ - Кудымкар</v>
      </c>
      <c r="E108" s="9">
        <f>VLOOKUP($F108,[1]стартЮноши!$A$4:$F$445,6,FALSE)</f>
        <v>3.5069444444444445E-2</v>
      </c>
      <c r="F108" s="13">
        <v>101</v>
      </c>
      <c r="G108" s="14">
        <v>5.5960648148148141E-2</v>
      </c>
      <c r="H108" s="14">
        <f>G108-E108</f>
        <v>2.0891203703703697E-2</v>
      </c>
      <c r="I108" s="10">
        <v>2</v>
      </c>
      <c r="J108" s="8" t="s">
        <v>40</v>
      </c>
    </row>
    <row r="109" spans="1:10" x14ac:dyDescent="0.25">
      <c r="A109" s="8">
        <v>3</v>
      </c>
      <c r="B109" s="8" t="str">
        <f>VLOOKUP($F109,[1]стартЮноши!$A$4:$F$445,2,FALSE)</f>
        <v>Баяндин Дмитрий</v>
      </c>
      <c r="C109" s="8">
        <f>VLOOKUP($F109,[1]стартЮноши!$A$4:$F$445,3,FALSE)</f>
        <v>2007</v>
      </c>
      <c r="D109" s="8" t="str">
        <f>VLOOKUP($F109,[1]стартЮноши!$A$4:$F$445,4,FALSE)</f>
        <v>СТАРТ - Кудымкар</v>
      </c>
      <c r="E109" s="9">
        <f>VLOOKUP($F109,[1]стартЮноши!$A$4:$F$445,6,FALSE)</f>
        <v>3.4722222222222224E-2</v>
      </c>
      <c r="F109" s="13">
        <v>100</v>
      </c>
      <c r="G109" s="14">
        <v>5.7349537037037039E-2</v>
      </c>
      <c r="H109" s="14">
        <f>G109-E109</f>
        <v>2.2627314814814815E-2</v>
      </c>
      <c r="I109" s="10">
        <v>3</v>
      </c>
      <c r="J109" s="8" t="s">
        <v>40</v>
      </c>
    </row>
    <row r="110" spans="1:10" x14ac:dyDescent="0.25">
      <c r="A110" s="16"/>
      <c r="B110" s="46" t="s">
        <v>44</v>
      </c>
      <c r="C110" s="47"/>
      <c r="D110" s="16"/>
      <c r="E110" s="17"/>
      <c r="F110" s="18"/>
      <c r="G110" s="19"/>
      <c r="H110" s="19"/>
      <c r="I110" s="28"/>
      <c r="J110" s="8"/>
    </row>
    <row r="111" spans="1:10" x14ac:dyDescent="0.25">
      <c r="A111" s="8">
        <v>1</v>
      </c>
      <c r="B111" s="8" t="str">
        <f>VLOOKUP($F111,[1]стартЮноши!$A$4:$F$445,2,FALSE)</f>
        <v>Зырянов Сергей</v>
      </c>
      <c r="C111" s="8">
        <f>VLOOKUP($F111,[1]стартЮноши!$A$4:$F$445,3,FALSE)</f>
        <v>2005</v>
      </c>
      <c r="D111" s="8" t="str">
        <f>VLOOKUP($F111,[1]стартЮноши!$A$4:$F$445,4,FALSE)</f>
        <v>СТАРТ - Кудымкар</v>
      </c>
      <c r="E111" s="9">
        <f>VLOOKUP($F111,[1]стартЮноши!$A$4:$F$445,6,FALSE)</f>
        <v>3.6111111111111101E-2</v>
      </c>
      <c r="F111" s="13">
        <v>104</v>
      </c>
      <c r="G111" s="14">
        <v>5.392361111111111E-2</v>
      </c>
      <c r="H111" s="14">
        <f>G111-E111</f>
        <v>1.7812500000000009E-2</v>
      </c>
      <c r="I111" s="10">
        <v>1</v>
      </c>
      <c r="J111" s="8" t="s">
        <v>40</v>
      </c>
    </row>
    <row r="112" spans="1:10" x14ac:dyDescent="0.25">
      <c r="A112" s="8">
        <v>2</v>
      </c>
      <c r="B112" s="8" t="str">
        <f>VLOOKUP($F112,[1]стартЮноши!$A$4:$F$445,2,FALSE)</f>
        <v>Алференко Данил</v>
      </c>
      <c r="C112" s="8">
        <f>VLOOKUP($F112,[1]стартЮноши!$A$4:$F$445,3,FALSE)</f>
        <v>2006</v>
      </c>
      <c r="D112" s="8" t="str">
        <f>VLOOKUP($F112,[1]стартЮноши!$A$4:$F$445,4,FALSE)</f>
        <v>СТАРТ - Кудымкар</v>
      </c>
      <c r="E112" s="9">
        <f>VLOOKUP($F112,[1]стартЮноши!$A$4:$F$445,6,FALSE)</f>
        <v>3.5763888888888901E-2</v>
      </c>
      <c r="F112" s="13">
        <v>103</v>
      </c>
      <c r="G112" s="14">
        <v>5.966435185185185E-2</v>
      </c>
      <c r="H112" s="14">
        <f>G112-E112</f>
        <v>2.390046296296295E-2</v>
      </c>
      <c r="I112" s="10">
        <v>2</v>
      </c>
      <c r="J112" s="8" t="s">
        <v>40</v>
      </c>
    </row>
    <row r="115" spans="2:2" customFormat="1" x14ac:dyDescent="0.25">
      <c r="B115" t="s">
        <v>45</v>
      </c>
    </row>
    <row r="117" spans="2:2" customFormat="1" x14ac:dyDescent="0.25">
      <c r="B117" t="s">
        <v>46</v>
      </c>
    </row>
  </sheetData>
  <mergeCells count="13">
    <mergeCell ref="B34:C34"/>
    <mergeCell ref="D1:F1"/>
    <mergeCell ref="C3:I3"/>
    <mergeCell ref="D4:I4"/>
    <mergeCell ref="B5:C5"/>
    <mergeCell ref="B18:C18"/>
    <mergeCell ref="B110:C110"/>
    <mergeCell ref="B42:C42"/>
    <mergeCell ref="B67:C67"/>
    <mergeCell ref="B79:C79"/>
    <mergeCell ref="B86:C86"/>
    <mergeCell ref="B97:C97"/>
    <mergeCell ref="B105:C105"/>
  </mergeCells>
  <pageMargins left="0.7" right="0.7" top="0.75" bottom="0.75" header="0.3" footer="0.3"/>
  <pageSetup paperSize="9" orientation="landscape" r:id="rId1"/>
  <rowBreaks count="1" manualBreakCount="1"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2024-12-26T07:54:08Z</dcterms:modified>
</cp:coreProperties>
</file>